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7485" windowHeight="3840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Area" localSheetId="0">'bilanca'!$A$1:$N$25</definedName>
    <definedName name="_xlnm.Print_Area" localSheetId="4">'posebni dio'!$A$1:$K$215</definedName>
    <definedName name="_xlnm.Print_Area" localSheetId="1">'prihodi'!$A$1:$N$46</definedName>
    <definedName name="_xlnm.Print_Area" localSheetId="3">'račun financiranja'!$A$1:$N$49</definedName>
    <definedName name="_xlnm.Print_Area" localSheetId="2">'rashodi-opći dio'!$A$1:$N$87</definedName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</definedNames>
  <calcPr fullCalcOnLoad="1"/>
</workbook>
</file>

<file path=xl/sharedStrings.xml><?xml version="1.0" encoding="utf-8"?>
<sst xmlns="http://schemas.openxmlformats.org/spreadsheetml/2006/main" count="816" uniqueCount="238">
  <si>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</si>
  <si>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</si>
  <si>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</si>
  <si>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</si>
  <si>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</si>
  <si>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</si>
  <si>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</si>
  <si>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</si>
  <si>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</si>
  <si>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</si>
  <si>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</si>
  <si>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</si>
  <si>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</si>
  <si>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</si>
  <si>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</si>
  <si>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</si>
  <si>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</si>
  <si>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Građevinski objekti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</si>
  <si>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</si>
  <si>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</si>
  <si>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</si>
  <si>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</si>
  <si>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</si>
  <si>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</si>
  <si>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</si>
  <si>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</si>
  <si>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</si>
  <si>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</si>
  <si>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</si>
  <si>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</si>
  <si>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</si>
  <si>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</si>
  <si>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</si>
  <si>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</si>
  <si>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</si>
  <si>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</si>
  <si>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</si>
  <si>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</si>
  <si>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</si>
  <si>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</si>
  <si>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</si>
  <si>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</si>
  <si>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</si>
  <si>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</si>
  <si>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</si>
  <si>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</si>
  <si>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</si>
  <si>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</si>
  <si>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</si>
  <si>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</si>
  <si>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</si>
  <si>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</si>
  <si>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</si>
  <si>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</si>
  <si>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</si>
  <si>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</si>
  <si>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</si>
  <si>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</si>
  <si>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</si>
  <si>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Tuzemne</t>
  </si>
  <si>
    <t>RASHODI ZA NABAVU NEFINANCIJSKE IMOVINE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</si>
  <si>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</si>
  <si>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</si>
  <si>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</si>
  <si>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</si>
  <si>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</si>
  <si>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</si>
  <si>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Šifra</t>
  </si>
  <si>
    <t>Naziv</t>
  </si>
  <si>
    <t xml:space="preserve">ADMINISTRACIJA I UPRAVLJANJE  </t>
  </si>
  <si>
    <t>OPREMANJE</t>
  </si>
  <si>
    <t>SERVISIRANJE UNUTARNJEG DUGA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</si>
  <si>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</si>
  <si>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</si>
  <si>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</si>
  <si>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</si>
  <si>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</si>
  <si>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</si>
  <si>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</si>
  <si>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</si>
  <si>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</si>
  <si>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</si>
  <si>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Izdaci za dionice i udjele u glavnici</t>
  </si>
  <si>
    <t>Dionice i udjeli u glavnici trgovačkih društava izvan javnog sektora</t>
  </si>
  <si>
    <t>DANI ZAJMOVI</t>
  </si>
  <si>
    <t>Komunikacijska oprema</t>
  </si>
  <si>
    <t>Uređaji, strojevi i oprema za ostale namjene</t>
  </si>
  <si>
    <t>Prihodi od prodaje neproizvedene imovine</t>
  </si>
  <si>
    <t>Prihodi od materijalne imovine - prirodnih bogatstva</t>
  </si>
  <si>
    <t>Zemljište</t>
  </si>
  <si>
    <t>Ostali nespomenuti financijski rashodi</t>
  </si>
  <si>
    <t>05</t>
  </si>
  <si>
    <t>A1004</t>
  </si>
  <si>
    <t>DIONICE I UDJELI U GLAVNICI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</si>
  <si>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</si>
  <si>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</si>
  <si>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</si>
  <si>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</si>
  <si>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</si>
  <si>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</si>
  <si>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</si>
  <si>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obvezno zdravstveno osiguranje</t>
  </si>
  <si>
    <t>Prihodi od kamata na dane zajmove trgovačkim društvima i obrtnicima izvan  javnog sektora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</si>
  <si>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</si>
  <si>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</si>
  <si>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</si>
  <si>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</si>
  <si>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Izdaci za dane zajmove trgovačkim društvima i obrtnicima izvan javnog sektora</t>
  </si>
  <si>
    <t>Dani zajmovi tuzemnim trgovačkim društvima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</si>
  <si>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</si>
  <si>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</si>
  <si>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</si>
  <si>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</si>
  <si>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</si>
  <si>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</si>
  <si>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</si>
  <si>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Naknade građanima i kućanstvima na temelju osiguranja i druge naknade</t>
  </si>
  <si>
    <t>Naknade građanima i kućanstvima u novcu</t>
  </si>
  <si>
    <t>Ostali rashodi</t>
  </si>
  <si>
    <t>Kazne, penali i naknade štete</t>
  </si>
  <si>
    <t>Oprema za održavanje i zaštitu</t>
  </si>
  <si>
    <t>Nematerijalna proizvedena imovina</t>
  </si>
  <si>
    <t>Ulaganja u računalne programe</t>
  </si>
  <si>
    <t>Rashodi za dodatna ulaganja na nefin. imovini</t>
  </si>
  <si>
    <t>Dodatna ulaganja na građevinskim objektima</t>
  </si>
  <si>
    <t>Ostale naknade troškova zaposlenima</t>
  </si>
  <si>
    <t>Naknade troškova osobama izvan radnog odnosa</t>
  </si>
  <si>
    <t>Ostale naknade građanima i kućanstvima iz proračuna</t>
  </si>
  <si>
    <t>Rashodi za nabavu nefinancijske imovine</t>
  </si>
  <si>
    <t>Rashodi za nabavu neproizvedene dugotrajne imovine</t>
  </si>
  <si>
    <t>Licence</t>
  </si>
  <si>
    <t>Naknada za korištenje nefinancijske imovine</t>
  </si>
  <si>
    <t>Ceste, željeznice i ostali prometni objekti</t>
  </si>
  <si>
    <t>Rashodi za dodatna ulaganja na nefinancijskoj imovini</t>
  </si>
  <si>
    <t>Nematerijalna imovina</t>
  </si>
  <si>
    <t>A1005</t>
  </si>
  <si>
    <t>ODRŽAVANJE KVALITETE I FUNKCIONALNOSTI OBJEKATA</t>
  </si>
  <si>
    <t>Materijal i dijelovi za tekuće i investIcijsko održavanje</t>
  </si>
  <si>
    <t>A1006</t>
  </si>
  <si>
    <t>IDENTIFIKACIJA I PRILAGOĐAVANJE STATUSA NEKRETNINA</t>
  </si>
  <si>
    <t>A1007</t>
  </si>
  <si>
    <t>RAZVOJ PROCESA EVIDENTIRANJA IMOVINE</t>
  </si>
  <si>
    <t>A1008</t>
  </si>
  <si>
    <t>STAMBENO ZBRINJAVANJE DRŽAVNIH SLUŽBENIKA I NAMJEŠTENIKA</t>
  </si>
  <si>
    <t>RJEŠAVANJE IMOVINSKO PRAVNIH POSLOVA</t>
  </si>
  <si>
    <t>A1009</t>
  </si>
  <si>
    <t>K2001</t>
  </si>
  <si>
    <t>ODRŽAVANJE FUNKCIONALNOSTI INFORMACIJSKOG SUSTAVA</t>
  </si>
  <si>
    <t>K2002</t>
  </si>
  <si>
    <t>USTROJAVANJE URUDŽBENOG ZAPISNIKA</t>
  </si>
  <si>
    <t>Kazne, upravne mjere i ostali prihodi</t>
  </si>
  <si>
    <t>Ostali prihodi</t>
  </si>
  <si>
    <t>Kamate za primljene kredite i zajmove od kreditnih i ostalih financijskih institucija u javnom sektoru</t>
  </si>
  <si>
    <t>Otplata glavnice primljenih kredita i zajmova od kreditnih i ostalih financijskih institucija u javnom sektoru</t>
  </si>
  <si>
    <t>Otplata glavnice primljenih kredita od kreditnih institucija u javnom sektoru</t>
  </si>
  <si>
    <t>Otplata glavnice primljenih kredita od tuzemnih kreditnih institucija u javnom sektoru</t>
  </si>
  <si>
    <t>Plaće u naravi</t>
  </si>
  <si>
    <t xml:space="preserve">Intelektualne i osobne usluge </t>
  </si>
  <si>
    <t>Inozemne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</si>
  <si>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</si>
  <si>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</si>
  <si>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</si>
  <si>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</si>
  <si>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Upravne i administrativne pristojbe</t>
  </si>
  <si>
    <t>Ostale pristojbe i naknade</t>
  </si>
  <si>
    <t>Službena, radna i zaštitna odjeća i obuća</t>
  </si>
  <si>
    <t>Primici (povrati) glavnice zajmova danih trgovačkim društvima u javnom sektoru</t>
  </si>
  <si>
    <t>Dionice i udjeli u glavnici trgovačkih društava u javnom sektoru</t>
  </si>
  <si>
    <t>Nematerijalana proizvedena imovina</t>
  </si>
  <si>
    <t>K2003</t>
  </si>
  <si>
    <t>KUPNJA NEKRETNINA ZA POTREBE TIJELA DRŽAVNE UPRAVE ILI DRUGIH KORISNIKA DRŽAVNOG PRORAČUNA</t>
  </si>
  <si>
    <t>Ostali građevinski radovi</t>
  </si>
  <si>
    <t>Ugovorne kazne i ostale naknade štete</t>
  </si>
  <si>
    <t>Prijevozna sredstva</t>
  </si>
  <si>
    <t>Prijevozna sredstva u cestovnom prometu</t>
  </si>
  <si>
    <t xml:space="preserve">ADMINISTRATIVNO UPRAVLJANJE I OPREMANJE </t>
  </si>
  <si>
    <t>ZAJMOVI OD TUZEMNIH BANAKA I OSTALIH FINANCIJSKIH INSTITUCIJA U JAVNOM SEKTORU I IZVAN JAVNOG SEKTORA</t>
  </si>
  <si>
    <t>Kamate za primljene zajmove od trgovačkih društava u javnom sektoru</t>
  </si>
  <si>
    <t>Otplata glavnice primljenih zajmova od trgovačkih društava u javnom sektoru</t>
  </si>
  <si>
    <t>Dionice i udjeli u glavnici tuzemnih kreditnih i ostalih financijskih institucija izvan javnog sektora</t>
  </si>
  <si>
    <t>Primljeni krediti i zajmovi od kreditnih i ostalih financijskih institucija izvan javnog sektora</t>
  </si>
  <si>
    <t>Primljeni zajmovi od trgovačkih društava u javnom sektoru</t>
  </si>
  <si>
    <t>Materijalna imovina - prirodna bogatstva</t>
  </si>
  <si>
    <t>Materijal i dijelovi za tekuće i investicijsko održavanje</t>
  </si>
  <si>
    <t>-</t>
  </si>
  <si>
    <t>Kazne i upravne mjere</t>
  </si>
  <si>
    <t>Kazne i druge mjere u kaznenom postupku</t>
  </si>
  <si>
    <t>Troškovi sudskih postupaka</t>
  </si>
  <si>
    <t>Izdaci za dane zajmove i depozite</t>
  </si>
  <si>
    <t>Izdaci za depozite i jamčevne pologe</t>
  </si>
  <si>
    <t>Izdaci za depozite u kreditnim i ostalim financijskim institucijama - tuzemni</t>
  </si>
  <si>
    <t>Primici od povrata depozita i jamčevnih pologa</t>
  </si>
  <si>
    <t>Primici od povrata depozita od kreditnih i ostalih financijskih institucija - tuzemni</t>
  </si>
  <si>
    <t>Izdaci za dane zajmove trgovačkim društvima u javnom sektoru</t>
  </si>
  <si>
    <t>Dani zajmovi tuzemnim trgovačkim društvima u javnom sektoru</t>
  </si>
  <si>
    <t>UKUPNI PRIHODI</t>
  </si>
  <si>
    <t>UKUPNI RASHODI</t>
  </si>
  <si>
    <t>Otplata glavnice primljenih zajmova od drugih razina vlasti</t>
  </si>
  <si>
    <t>Otplata glavnice primljenih zajmova od državnog proračuna</t>
  </si>
  <si>
    <t>CENTAR ZA RESTRUKTURIRANJE I PRODAJU</t>
  </si>
  <si>
    <t>Prihodi od prodaje postrojenja i opreme</t>
  </si>
  <si>
    <t>Prihodi od prodaje prijevoznih sredstava</t>
  </si>
  <si>
    <t>Prihodi od upravnih i administrativnih pristojbi, pristojbi po posebnim propisima i naknada</t>
  </si>
  <si>
    <t>Naknade za rad predstavničkih i izvršnih tijela, povjerenstava i sl.</t>
  </si>
  <si>
    <t>Primici od prodaje dionica i udjela u glavnici kreditnih i ostalih financijskih institucija izvan javnog sektora</t>
  </si>
  <si>
    <t>Povrat zajmova danih drugim razinama vlasti</t>
  </si>
  <si>
    <t>Povrat zajmova danih državnom proračunu</t>
  </si>
  <si>
    <t>Članarine i norme</t>
  </si>
  <si>
    <t>Primljeni povrati glavnica danih zajmova i depozita</t>
  </si>
  <si>
    <t>Povrat zajmova danih trgovačkim društvima u javnom sektoru</t>
  </si>
  <si>
    <t>Primici od prodaje dionica i udjela u glavnici trgovačkih društava u javnom sektoru</t>
  </si>
  <si>
    <t>A5001</t>
  </si>
  <si>
    <t>Indeks                                2023/'22</t>
  </si>
  <si>
    <t>A500000</t>
  </si>
  <si>
    <t>K500000</t>
  </si>
  <si>
    <t>Indeks                                2024/'23</t>
  </si>
  <si>
    <t>A500003</t>
  </si>
  <si>
    <t>Dani zajmovi trgovačkim društvima u javnom sektoru</t>
  </si>
  <si>
    <t>Projekcija plana za 2025.</t>
  </si>
  <si>
    <t>Indeks                                2025/'24</t>
  </si>
  <si>
    <t>PRIJENOS SREDSTAVA IZ PRETHODNE GODINE</t>
  </si>
  <si>
    <t>PRIJENOS SREDSTAVA U SLJEDEĆU GODINU</t>
  </si>
  <si>
    <t>Izvršenje           2022.</t>
  </si>
  <si>
    <t>Primici za obveznice</t>
  </si>
  <si>
    <t>Obveznice - inozemne</t>
  </si>
  <si>
    <t>Primici od prodaje vrijednosnih papira</t>
  </si>
  <si>
    <t>Izvršenje                   2022.</t>
  </si>
  <si>
    <t>Plan                    2023.</t>
  </si>
  <si>
    <t>Prijedlog plana                                za 2024.</t>
  </si>
  <si>
    <t>Projekcija plana za 2026.</t>
  </si>
  <si>
    <t>Indeks                                2026/'25</t>
  </si>
  <si>
    <t>FINANCIJSKI PLAN CENTRA ZA RESTRUKTURIRANJE I PRODAJU ZA 2024. 
I PROJEKCIJE PLANA ZA 2025. I 2026. GODINU</t>
  </si>
  <si>
    <t>Indeks                                2025/'25</t>
  </si>
  <si>
    <t>Pomoći iz inozemstva i od subjekata unutar općeg proračuna</t>
  </si>
  <si>
    <t>Pomoći proračuna iz drugih proračuna</t>
  </si>
  <si>
    <t>Tekuće pomoći proračuna iz drugih proračuna</t>
  </si>
  <si>
    <t>RAZLIKA PRIMITAKA I IZDATAKA</t>
  </si>
  <si>
    <t>Rashodi poslovanja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</si>
</sst>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#,##0.0"/>
    <numFmt numFmtId="174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Bookman Old Style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2"/>
      <name val="MS Sans Serif"/>
      <family val="2"/>
    </font>
    <font>
      <sz val="14"/>
      <name val="Bookman Old Style"/>
      <family val="1"/>
    </font>
    <font>
      <sz val="12"/>
      <name val="Times New Roman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1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 quotePrefix="1">
      <alignment horizontal="left" vertical="center" wrapText="1"/>
    </xf>
    <xf numFmtId="0" fontId="11" fillId="0" borderId="11" xfId="0" applyFont="1" applyBorder="1" applyAlignment="1" quotePrefix="1">
      <alignment horizontal="left" vertical="center" wrapText="1"/>
    </xf>
    <xf numFmtId="0" fontId="11" fillId="0" borderId="11" xfId="0" applyFont="1" applyBorder="1" applyAlignment="1" quotePrefix="1">
      <alignment horizontal="center" vertical="center" wrapText="1"/>
    </xf>
    <xf numFmtId="0" fontId="11" fillId="0" borderId="11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 quotePrefix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3" fontId="16" fillId="0" borderId="13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 quotePrefix="1">
      <alignment horizontal="center"/>
      <protection/>
    </xf>
    <xf numFmtId="3" fontId="17" fillId="0" borderId="0" xfId="0" applyNumberFormat="1" applyFont="1" applyFill="1" applyBorder="1" applyAlignment="1" applyProtection="1">
      <alignment wrapText="1"/>
      <protection/>
    </xf>
    <xf numFmtId="0" fontId="16" fillId="0" borderId="0" xfId="0" applyFont="1" applyBorder="1" applyAlignment="1" quotePrefix="1">
      <alignment horizontal="center" vertical="center" wrapText="1"/>
    </xf>
    <xf numFmtId="0" fontId="16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3" fontId="16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0" fontId="16" fillId="0" borderId="11" xfId="0" applyFont="1" applyBorder="1" applyAlignment="1" quotePrefix="1">
      <alignment horizontal="left" vertical="center" wrapText="1"/>
    </xf>
    <xf numFmtId="0" fontId="16" fillId="0" borderId="11" xfId="0" applyFont="1" applyBorder="1" applyAlignment="1" quotePrefix="1">
      <alignment horizontal="center" vertical="center" wrapText="1"/>
    </xf>
    <xf numFmtId="0" fontId="16" fillId="0" borderId="11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Border="1" applyAlignment="1" quotePrefix="1">
      <alignment horizontal="left" wrapText="1"/>
    </xf>
    <xf numFmtId="0" fontId="16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16" fillId="0" borderId="14" xfId="0" applyFont="1" applyBorder="1" applyAlignment="1">
      <alignment horizontal="left" vertical="center"/>
    </xf>
    <xf numFmtId="0" fontId="7" fillId="0" borderId="0" xfId="0" applyFont="1" applyAlignment="1" quotePrefix="1">
      <alignment horizontal="left" wrapText="1"/>
    </xf>
    <xf numFmtId="0" fontId="17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wrapText="1"/>
    </xf>
    <xf numFmtId="0" fontId="16" fillId="0" borderId="14" xfId="0" applyFont="1" applyBorder="1" applyAlignment="1" quotePrefix="1">
      <alignment horizontal="left" vertical="center"/>
    </xf>
    <xf numFmtId="0" fontId="17" fillId="0" borderId="0" xfId="0" applyFont="1" applyAlignment="1" quotePrefix="1">
      <alignment horizontal="left" wrapText="1"/>
    </xf>
    <xf numFmtId="0" fontId="7" fillId="0" borderId="0" xfId="0" applyFont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72" fontId="23" fillId="0" borderId="0" xfId="0" applyNumberFormat="1" applyFont="1" applyAlignment="1">
      <alignment wrapText="1"/>
    </xf>
    <xf numFmtId="3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16" fillId="0" borderId="13" xfId="0" applyNumberFormat="1" applyFont="1" applyFill="1" applyBorder="1" applyAlignment="1" applyProtection="1">
      <alignment wrapText="1"/>
      <protection/>
    </xf>
    <xf numFmtId="4" fontId="16" fillId="0" borderId="13" xfId="0" applyNumberFormat="1" applyFont="1" applyFill="1" applyBorder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right" vertical="top"/>
      <protection/>
    </xf>
    <xf numFmtId="0" fontId="16" fillId="0" borderId="13" xfId="0" applyNumberFormat="1" applyFont="1" applyFill="1" applyBorder="1" applyAlignment="1" applyProtection="1">
      <alignment horizontal="right" vertical="top"/>
      <protection/>
    </xf>
    <xf numFmtId="2" fontId="16" fillId="0" borderId="13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6" fillId="0" borderId="15" xfId="0" applyNumberFormat="1" applyFont="1" applyFill="1" applyBorder="1" applyAlignment="1" applyProtection="1" quotePrefix="1">
      <alignment horizontal="left"/>
      <protection/>
    </xf>
    <xf numFmtId="3" fontId="16" fillId="0" borderId="15" xfId="0" applyNumberFormat="1" applyFont="1" applyFill="1" applyBorder="1" applyAlignment="1" applyProtection="1">
      <alignment horizontal="right"/>
      <protection/>
    </xf>
    <xf numFmtId="4" fontId="16" fillId="0" borderId="1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33" borderId="11" xfId="0" applyFont="1" applyFill="1" applyBorder="1" applyAlignment="1" quotePrefix="1">
      <alignment horizontal="left" vertical="center" wrapText="1"/>
    </xf>
    <xf numFmtId="0" fontId="16" fillId="33" borderId="11" xfId="0" applyFont="1" applyFill="1" applyBorder="1" applyAlignment="1" quotePrefix="1">
      <alignment horizontal="center" vertical="center" wrapText="1"/>
    </xf>
    <xf numFmtId="0" fontId="16" fillId="33" borderId="11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right" vertical="top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3" fontId="16" fillId="0" borderId="16" xfId="0" applyNumberFormat="1" applyFont="1" applyFill="1" applyBorder="1" applyAlignment="1" applyProtection="1">
      <alignment/>
      <protection/>
    </xf>
    <xf numFmtId="4" fontId="16" fillId="0" borderId="16" xfId="0" applyNumberFormat="1" applyFont="1" applyFill="1" applyBorder="1" applyAlignment="1" applyProtection="1">
      <alignment/>
      <protection/>
    </xf>
    <xf numFmtId="0" fontId="16" fillId="33" borderId="0" xfId="0" applyFont="1" applyFill="1" applyBorder="1" applyAlignment="1" quotePrefix="1">
      <alignment horizontal="center" vertical="center" wrapText="1"/>
    </xf>
    <xf numFmtId="0" fontId="16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 quotePrefix="1">
      <alignment/>
    </xf>
    <xf numFmtId="4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16" fillId="0" borderId="0" xfId="0" applyFont="1" applyBorder="1" applyAlignment="1" quotePrefix="1">
      <alignment horizontal="left"/>
    </xf>
    <xf numFmtId="0" fontId="19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 quotePrefix="1">
      <alignment horizontal="right" vertical="top"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58" applyFont="1" applyFill="1" applyBorder="1" applyAlignment="1">
      <alignment horizontal="left" wrapText="1"/>
      <protection/>
    </xf>
    <xf numFmtId="0" fontId="22" fillId="0" borderId="0" xfId="0" applyFont="1" applyBorder="1" applyAlignment="1">
      <alignment horizontal="left" vertical="top"/>
    </xf>
    <xf numFmtId="0" fontId="19" fillId="0" borderId="0" xfId="59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 quotePrefix="1">
      <alignment horizontal="right"/>
      <protection/>
    </xf>
    <xf numFmtId="0" fontId="19" fillId="0" borderId="0" xfId="0" applyFont="1" applyBorder="1" applyAlignment="1" quotePrefix="1">
      <alignment horizontal="right" vertical="top"/>
    </xf>
    <xf numFmtId="0" fontId="19" fillId="0" borderId="0" xfId="59" applyFont="1" applyFill="1" applyBorder="1" applyAlignment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 quotePrefix="1">
      <alignment horizontal="right" vertical="top"/>
      <protection/>
    </xf>
    <xf numFmtId="3" fontId="19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quotePrefix="1">
      <alignment horizontal="left"/>
    </xf>
    <xf numFmtId="3" fontId="18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quotePrefix="1">
      <alignment horizontal="left" wrapText="1"/>
    </xf>
    <xf numFmtId="0" fontId="16" fillId="0" borderId="0" xfId="0" applyFont="1" applyBorder="1" applyAlignment="1" quotePrefix="1">
      <alignment horizontal="left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6" fillId="0" borderId="16" xfId="0" applyFont="1" applyBorder="1" applyAlignment="1" quotePrefix="1">
      <alignment horizontal="left" vertical="center"/>
    </xf>
    <xf numFmtId="0" fontId="16" fillId="0" borderId="16" xfId="0" applyFont="1" applyBorder="1" applyAlignment="1">
      <alignment horizontal="left" wrapText="1"/>
    </xf>
    <xf numFmtId="3" fontId="16" fillId="0" borderId="16" xfId="0" applyNumberFormat="1" applyFont="1" applyFill="1" applyBorder="1" applyAlignment="1" applyProtection="1">
      <alignment horizontal="right"/>
      <protection/>
    </xf>
    <xf numFmtId="2" fontId="16" fillId="0" borderId="16" xfId="0" applyNumberFormat="1" applyFont="1" applyFill="1" applyBorder="1" applyAlignment="1" applyProtection="1">
      <alignment/>
      <protection/>
    </xf>
    <xf numFmtId="172" fontId="16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 applyProtection="1">
      <alignment horizontal="left" wrapText="1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Font="1" applyBorder="1" applyAlignment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 quotePrefix="1">
      <alignment horizontal="left" vertical="top"/>
    </xf>
    <xf numFmtId="0" fontId="16" fillId="0" borderId="0" xfId="0" applyFont="1" applyBorder="1" applyAlignment="1" quotePrefix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72" fontId="16" fillId="33" borderId="11" xfId="0" applyNumberFormat="1" applyFont="1" applyFill="1" applyBorder="1" applyAlignment="1">
      <alignment horizontal="left" vertical="center" wrapText="1"/>
    </xf>
    <xf numFmtId="0" fontId="16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6" fillId="0" borderId="15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quotePrefix="1">
      <alignment horizontal="left" vertical="center" wrapText="1"/>
    </xf>
    <xf numFmtId="0" fontId="16" fillId="0" borderId="16" xfId="0" applyNumberFormat="1" applyFont="1" applyFill="1" applyBorder="1" applyAlignment="1" applyProtection="1">
      <alignment horizontal="left" vertical="top"/>
      <protection/>
    </xf>
    <xf numFmtId="0" fontId="16" fillId="0" borderId="13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4" fontId="18" fillId="0" borderId="11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 applyProtection="1">
      <alignment horizontal="right" wrapText="1"/>
      <protection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16" xfId="0" applyNumberFormat="1" applyFont="1" applyFill="1" applyBorder="1" applyAlignment="1" applyProtection="1">
      <alignment horizontal="right"/>
      <protection/>
    </xf>
    <xf numFmtId="4" fontId="7" fillId="0" borderId="13" xfId="0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right" vertical="top"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 quotePrefix="1">
      <alignment horizontal="right"/>
      <protection/>
    </xf>
    <xf numFmtId="2" fontId="16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Fill="1" applyBorder="1" applyAlignment="1" applyProtection="1">
      <alignment horizontal="right"/>
      <protection/>
    </xf>
    <xf numFmtId="0" fontId="26" fillId="0" borderId="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" fontId="2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 wrapText="1"/>
    </xf>
    <xf numFmtId="4" fontId="16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16" fillId="33" borderId="0" xfId="0" applyNumberFormat="1" applyFont="1" applyFill="1" applyBorder="1" applyAlignment="1" applyProtection="1">
      <alignment horizontal="left" wrapText="1"/>
      <protection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Fill="1" applyBorder="1" applyAlignment="1" applyProtection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" fontId="16" fillId="0" borderId="16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 quotePrefix="1">
      <alignment horizontal="left" wrapText="1"/>
    </xf>
    <xf numFmtId="4" fontId="16" fillId="0" borderId="0" xfId="0" applyNumberFormat="1" applyFont="1" applyBorder="1" applyAlignment="1">
      <alignment horizontal="left" wrapText="1"/>
    </xf>
    <xf numFmtId="4" fontId="7" fillId="0" borderId="0" xfId="0" applyNumberFormat="1" applyFont="1" applyFill="1" applyBorder="1" applyAlignment="1" applyProtection="1">
      <alignment horizontal="left" wrapText="1"/>
      <protection/>
    </xf>
    <xf numFmtId="4" fontId="16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left" wrapText="1"/>
    </xf>
    <xf numFmtId="4" fontId="17" fillId="0" borderId="0" xfId="0" applyNumberFormat="1" applyFont="1" applyAlignment="1">
      <alignment horizontal="left" wrapText="1"/>
    </xf>
    <xf numFmtId="4" fontId="7" fillId="0" borderId="0" xfId="0" applyNumberFormat="1" applyFont="1" applyAlignment="1" quotePrefix="1">
      <alignment horizontal="left" wrapText="1"/>
    </xf>
    <xf numFmtId="4" fontId="16" fillId="0" borderId="0" xfId="0" applyNumberFormat="1" applyFont="1" applyAlignment="1" quotePrefix="1">
      <alignment horizontal="left" wrapText="1"/>
    </xf>
    <xf numFmtId="4" fontId="17" fillId="0" borderId="0" xfId="0" applyNumberFormat="1" applyFont="1" applyAlignment="1" quotePrefix="1">
      <alignment horizontal="left" wrapText="1"/>
    </xf>
    <xf numFmtId="4" fontId="17" fillId="0" borderId="0" xfId="0" applyNumberFormat="1" applyFont="1" applyFill="1" applyBorder="1" applyAlignment="1" applyProtection="1">
      <alignment horizontal="left" wrapText="1"/>
      <protection/>
    </xf>
    <xf numFmtId="4" fontId="7" fillId="0" borderId="0" xfId="0" applyNumberFormat="1" applyFont="1" applyFill="1" applyBorder="1" applyAlignment="1" applyProtection="1" quotePrefix="1">
      <alignment horizontal="left" wrapText="1"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/>
    </xf>
    <xf numFmtId="4" fontId="16" fillId="33" borderId="0" xfId="0" applyNumberFormat="1" applyFont="1" applyFill="1" applyBorder="1" applyAlignment="1" applyProtection="1" quotePrefix="1">
      <alignment horizontal="center" vertical="center" wrapText="1"/>
      <protection/>
    </xf>
    <xf numFmtId="4" fontId="16" fillId="0" borderId="16" xfId="0" applyNumberFormat="1" applyFont="1" applyFill="1" applyBorder="1" applyAlignment="1" applyProtection="1">
      <alignment wrapText="1"/>
      <protection/>
    </xf>
    <xf numFmtId="4" fontId="16" fillId="0" borderId="13" xfId="0" applyNumberFormat="1" applyFont="1" applyFill="1" applyBorder="1" applyAlignment="1" applyProtection="1">
      <alignment wrapText="1"/>
      <protection/>
    </xf>
    <xf numFmtId="4" fontId="7" fillId="0" borderId="13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Alignment="1">
      <alignment horizontal="right" wrapText="1"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4" fontId="16" fillId="0" borderId="0" xfId="0" applyNumberFormat="1" applyFont="1" applyBorder="1" applyAlignment="1" quotePrefix="1">
      <alignment horizontal="left" vertical="center" wrapText="1"/>
    </xf>
    <xf numFmtId="4" fontId="16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 quotePrefix="1">
      <alignment horizontal="left" vertical="center" wrapText="1"/>
    </xf>
    <xf numFmtId="4" fontId="17" fillId="0" borderId="0" xfId="0" applyNumberFormat="1" applyFont="1" applyBorder="1" applyAlignment="1">
      <alignment vertical="center" wrapText="1"/>
    </xf>
    <xf numFmtId="4" fontId="17" fillId="0" borderId="0" xfId="0" applyNumberFormat="1" applyFont="1" applyBorder="1" applyAlignment="1" quotePrefix="1">
      <alignment horizontal="left" vertical="center" wrapText="1"/>
    </xf>
    <xf numFmtId="4" fontId="16" fillId="0" borderId="0" xfId="0" applyNumberFormat="1" applyFont="1" applyBorder="1" applyAlignment="1">
      <alignment horizontal="left" vertical="center" wrapText="1"/>
    </xf>
    <xf numFmtId="4" fontId="17" fillId="0" borderId="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Fill="1" applyBorder="1" applyAlignment="1" applyProtection="1" quotePrefix="1">
      <alignment horizontal="left" vertical="center"/>
      <protection/>
    </xf>
    <xf numFmtId="4" fontId="16" fillId="0" borderId="0" xfId="0" applyNumberFormat="1" applyFont="1" applyFill="1" applyBorder="1" applyAlignment="1" applyProtection="1" quotePrefix="1">
      <alignment horizontal="left" wrapText="1"/>
      <protection/>
    </xf>
    <xf numFmtId="4" fontId="9" fillId="0" borderId="0" xfId="0" applyNumberFormat="1" applyFont="1" applyFill="1" applyBorder="1" applyAlignment="1" applyProtection="1">
      <alignment wrapText="1"/>
      <protection/>
    </xf>
    <xf numFmtId="4" fontId="13" fillId="0" borderId="0" xfId="0" applyNumberFormat="1" applyFont="1" applyFill="1" applyBorder="1" applyAlignment="1" applyProtection="1">
      <alignment wrapText="1"/>
      <protection/>
    </xf>
    <xf numFmtId="4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3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Border="1" applyAlignment="1" quotePrefix="1">
      <alignment horizontal="left" vertical="center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vertical="center" wrapText="1"/>
      <protection/>
    </xf>
    <xf numFmtId="4" fontId="11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16" fillId="0" borderId="13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/>
      <protection/>
    </xf>
    <xf numFmtId="3" fontId="11" fillId="0" borderId="11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8" fillId="0" borderId="11" xfId="0" applyNumberFormat="1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 wrapText="1"/>
      <protection/>
    </xf>
    <xf numFmtId="4" fontId="28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19" fillId="0" borderId="0" xfId="58" applyFont="1" applyFill="1" applyBorder="1" applyAlignment="1">
      <alignment horizontal="left" vertical="center" wrapText="1"/>
      <protection/>
    </xf>
    <xf numFmtId="0" fontId="19" fillId="0" borderId="0" xfId="0" applyFont="1" applyBorder="1" applyAlignment="1" quotePrefix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3" fillId="0" borderId="17" xfId="0" applyFont="1" applyBorder="1" applyAlignment="1">
      <alignment horizontal="left" vertical="center" wrapText="1"/>
    </xf>
    <xf numFmtId="172" fontId="23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10" xfId="0" applyFont="1" applyBorder="1" applyAlignment="1" quotePrefix="1">
      <alignment horizontal="left" vertical="center"/>
    </xf>
    <xf numFmtId="0" fontId="11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16" fillId="0" borderId="12" xfId="0" applyNumberFormat="1" applyFont="1" applyFill="1" applyBorder="1" applyAlignment="1" applyProtection="1" quotePrefix="1">
      <alignment horizontal="left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N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0" customWidth="1"/>
    <col min="5" max="5" width="36.8515625" style="2" customWidth="1"/>
    <col min="6" max="6" width="14.57421875" style="3" customWidth="1"/>
    <col min="7" max="7" width="13.28125" style="282" customWidth="1"/>
    <col min="8" max="8" width="8.8515625" style="3" customWidth="1"/>
    <col min="9" max="9" width="13.7109375" style="282" customWidth="1"/>
    <col min="10" max="10" width="8.140625" style="3" customWidth="1"/>
    <col min="11" max="11" width="14.57421875" style="282" customWidth="1"/>
    <col min="12" max="12" width="8.140625" style="2" customWidth="1"/>
    <col min="13" max="13" width="14.28125" style="282" customWidth="1"/>
    <col min="14" max="14" width="8.140625" style="2" customWidth="1"/>
    <col min="15" max="16384" width="11.421875" style="2" customWidth="1"/>
  </cols>
  <sheetData>
    <row r="1" spans="1:15" ht="22.5" customHeight="1">
      <c r="A1" s="300" t="s">
        <v>231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92"/>
    </row>
    <row r="2" spans="1:15" ht="34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2"/>
    </row>
    <row r="3" spans="1:14" s="5" customFormat="1" ht="24" customHeight="1">
      <c r="A3" s="295" t="s">
        <v>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24" customHeight="1">
      <c r="A4" s="295" t="s">
        <v>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6" ht="9" customHeight="1">
      <c r="A5" s="6"/>
      <c r="B5" s="7"/>
      <c r="C5" s="7"/>
      <c r="D5" s="7"/>
      <c r="E5" s="7"/>
      <c r="F5" s="268"/>
    </row>
    <row r="6" spans="1:14" s="1" customFormat="1" ht="27" customHeight="1">
      <c r="A6" s="9"/>
      <c r="B6" s="10"/>
      <c r="C6" s="10"/>
      <c r="D6" s="11"/>
      <c r="E6" s="12"/>
      <c r="F6" s="221" t="s">
        <v>226</v>
      </c>
      <c r="G6" s="283" t="s">
        <v>227</v>
      </c>
      <c r="H6" s="221" t="s">
        <v>212</v>
      </c>
      <c r="I6" s="283" t="s">
        <v>228</v>
      </c>
      <c r="J6" s="220" t="s">
        <v>215</v>
      </c>
      <c r="K6" s="283" t="s">
        <v>218</v>
      </c>
      <c r="L6" s="220" t="s">
        <v>219</v>
      </c>
      <c r="M6" s="283" t="s">
        <v>229</v>
      </c>
      <c r="N6" s="220" t="s">
        <v>230</v>
      </c>
    </row>
    <row r="7" spans="1:14" ht="22.5" customHeight="1">
      <c r="A7" s="296" t="s">
        <v>25</v>
      </c>
      <c r="B7" s="297"/>
      <c r="C7" s="297"/>
      <c r="D7" s="297"/>
      <c r="E7" s="298"/>
      <c r="F7" s="270">
        <f>prihodi!F4</f>
        <v>4173333.1999999993</v>
      </c>
      <c r="G7" s="271">
        <f>prihodi!G4</f>
        <v>6592375</v>
      </c>
      <c r="H7" s="270">
        <f>G7/F7*100</f>
        <v>157.96426223527996</v>
      </c>
      <c r="I7" s="271">
        <f>prihodi!I4</f>
        <v>4514000</v>
      </c>
      <c r="J7" s="270">
        <f aca="true" t="shared" si="0" ref="J7:J13">I7/G7*100</f>
        <v>68.47304651206886</v>
      </c>
      <c r="K7" s="271">
        <f>prihodi!K4</f>
        <v>4334000</v>
      </c>
      <c r="L7" s="270">
        <f aca="true" t="shared" si="1" ref="L7:L13">K7/I7*100</f>
        <v>96.01240584847143</v>
      </c>
      <c r="M7" s="271">
        <f>prihodi!M4</f>
        <v>4269000</v>
      </c>
      <c r="N7" s="270">
        <f aca="true" t="shared" si="2" ref="N7:N13">M7/K7*100</f>
        <v>98.50023073373328</v>
      </c>
    </row>
    <row r="8" spans="1:14" ht="22.5" customHeight="1">
      <c r="A8" s="302" t="s">
        <v>36</v>
      </c>
      <c r="B8" s="298"/>
      <c r="C8" s="298"/>
      <c r="D8" s="298"/>
      <c r="E8" s="298"/>
      <c r="F8" s="270">
        <f>prihodi!F35</f>
        <v>31907.190000000002</v>
      </c>
      <c r="G8" s="271">
        <f>prihodi!G35</f>
        <v>79600</v>
      </c>
      <c r="H8" s="270">
        <f aca="true" t="shared" si="3" ref="H8:H13">G8/F8*100</f>
        <v>249.47355125913626</v>
      </c>
      <c r="I8" s="271">
        <f>prihodi!I35</f>
        <v>55000</v>
      </c>
      <c r="J8" s="270">
        <f t="shared" si="0"/>
        <v>69.09547738693468</v>
      </c>
      <c r="K8" s="271">
        <f>prihodi!K35</f>
        <v>57000</v>
      </c>
      <c r="L8" s="270">
        <f t="shared" si="1"/>
        <v>103.63636363636364</v>
      </c>
      <c r="M8" s="271">
        <f>prihodi!M35</f>
        <v>45000</v>
      </c>
      <c r="N8" s="270">
        <f t="shared" si="2"/>
        <v>78.94736842105263</v>
      </c>
    </row>
    <row r="9" spans="1:14" ht="22.5" customHeight="1">
      <c r="A9" s="296" t="s">
        <v>195</v>
      </c>
      <c r="B9" s="297"/>
      <c r="C9" s="297"/>
      <c r="D9" s="297"/>
      <c r="E9" s="298"/>
      <c r="F9" s="270">
        <f>F7+F8</f>
        <v>4205240.39</v>
      </c>
      <c r="G9" s="271">
        <f aca="true" t="shared" si="4" ref="G9:M9">G7+G8</f>
        <v>6671975</v>
      </c>
      <c r="H9" s="270">
        <f t="shared" si="3"/>
        <v>158.65858741074254</v>
      </c>
      <c r="I9" s="271">
        <f t="shared" si="4"/>
        <v>4569000</v>
      </c>
      <c r="J9" s="270">
        <f t="shared" si="0"/>
        <v>68.48047242383252</v>
      </c>
      <c r="K9" s="271">
        <f t="shared" si="4"/>
        <v>4391000</v>
      </c>
      <c r="L9" s="270">
        <f t="shared" si="1"/>
        <v>96.10418034580871</v>
      </c>
      <c r="M9" s="271">
        <f t="shared" si="4"/>
        <v>4314000</v>
      </c>
      <c r="N9" s="270">
        <f t="shared" si="2"/>
        <v>98.24641311774084</v>
      </c>
    </row>
    <row r="10" spans="1:14" ht="22.5" customHeight="1">
      <c r="A10" s="303" t="s">
        <v>79</v>
      </c>
      <c r="B10" s="297"/>
      <c r="C10" s="297"/>
      <c r="D10" s="297"/>
      <c r="E10" s="304"/>
      <c r="F10" s="270">
        <f>'rashodi-opći dio'!F4</f>
        <v>2840001.5400000005</v>
      </c>
      <c r="G10" s="271">
        <f>'rashodi-opći dio'!G4</f>
        <v>8409875</v>
      </c>
      <c r="H10" s="270">
        <f t="shared" si="3"/>
        <v>296.1221985816247</v>
      </c>
      <c r="I10" s="271">
        <f>'rashodi-opći dio'!I4</f>
        <v>7752000</v>
      </c>
      <c r="J10" s="270">
        <f t="shared" si="0"/>
        <v>92.17735103078226</v>
      </c>
      <c r="K10" s="271">
        <f>'rashodi-opći dio'!K4</f>
        <v>7559000</v>
      </c>
      <c r="L10" s="270">
        <f t="shared" si="1"/>
        <v>97.51031991744065</v>
      </c>
      <c r="M10" s="271">
        <f>'rashodi-opći dio'!M4</f>
        <v>6937000</v>
      </c>
      <c r="N10" s="270">
        <f t="shared" si="2"/>
        <v>91.77139833311284</v>
      </c>
    </row>
    <row r="11" spans="1:14" ht="22.5" customHeight="1">
      <c r="A11" s="302" t="s">
        <v>60</v>
      </c>
      <c r="B11" s="298"/>
      <c r="C11" s="298"/>
      <c r="D11" s="298"/>
      <c r="E11" s="298"/>
      <c r="F11" s="272">
        <f>'rashodi-opći dio'!F67</f>
        <v>120324.63999999998</v>
      </c>
      <c r="G11" s="273">
        <f>'rashodi-opći dio'!G67</f>
        <v>216400</v>
      </c>
      <c r="H11" s="270">
        <f t="shared" si="3"/>
        <v>179.84678782334194</v>
      </c>
      <c r="I11" s="273">
        <f>'rashodi-opći dio'!I67</f>
        <v>216000</v>
      </c>
      <c r="J11" s="270">
        <f t="shared" si="0"/>
        <v>99.81515711645102</v>
      </c>
      <c r="K11" s="273">
        <f>'rashodi-opći dio'!K67</f>
        <v>256000</v>
      </c>
      <c r="L11" s="270">
        <f t="shared" si="1"/>
        <v>118.5185185185185</v>
      </c>
      <c r="M11" s="273">
        <f>'rashodi-opći dio'!M67</f>
        <v>216000</v>
      </c>
      <c r="N11" s="270">
        <f t="shared" si="2"/>
        <v>84.375</v>
      </c>
    </row>
    <row r="12" spans="1:14" ht="22.5" customHeight="1">
      <c r="A12" s="296" t="s">
        <v>196</v>
      </c>
      <c r="B12" s="297"/>
      <c r="C12" s="297"/>
      <c r="D12" s="297"/>
      <c r="E12" s="298"/>
      <c r="F12" s="272">
        <f>F10+F11</f>
        <v>2960326.1800000006</v>
      </c>
      <c r="G12" s="273">
        <f>G10+G11</f>
        <v>8626275</v>
      </c>
      <c r="H12" s="270">
        <f t="shared" si="3"/>
        <v>291.39609879070815</v>
      </c>
      <c r="I12" s="273">
        <f>I10+I11</f>
        <v>7968000</v>
      </c>
      <c r="J12" s="270">
        <f t="shared" si="0"/>
        <v>92.36895415460323</v>
      </c>
      <c r="K12" s="273">
        <f>K10+K11</f>
        <v>7815000</v>
      </c>
      <c r="L12" s="270">
        <f t="shared" si="1"/>
        <v>98.07981927710844</v>
      </c>
      <c r="M12" s="273">
        <f>M10+M11</f>
        <v>7153000</v>
      </c>
      <c r="N12" s="270">
        <f t="shared" si="2"/>
        <v>91.52911068458094</v>
      </c>
    </row>
    <row r="13" spans="1:14" ht="22.5" customHeight="1">
      <c r="A13" s="303" t="s">
        <v>24</v>
      </c>
      <c r="B13" s="297"/>
      <c r="C13" s="297"/>
      <c r="D13" s="297"/>
      <c r="E13" s="297"/>
      <c r="F13" s="272">
        <f>F7+F8-F10-F11</f>
        <v>1244914.2099999993</v>
      </c>
      <c r="G13" s="273">
        <f>G7+G8-G10-G11</f>
        <v>-1954300</v>
      </c>
      <c r="H13" s="270">
        <f t="shared" si="3"/>
        <v>-156.9827048564255</v>
      </c>
      <c r="I13" s="273">
        <f>I7+I8-I10-I11</f>
        <v>-3399000</v>
      </c>
      <c r="J13" s="270">
        <f t="shared" si="0"/>
        <v>173.92416722099983</v>
      </c>
      <c r="K13" s="273">
        <f>K7+K8-K10-K11</f>
        <v>-3424000</v>
      </c>
      <c r="L13" s="270">
        <f t="shared" si="1"/>
        <v>100.7355104442483</v>
      </c>
      <c r="M13" s="273">
        <f>M7+M8-M10-M11</f>
        <v>-2839000</v>
      </c>
      <c r="N13" s="270">
        <f t="shared" si="2"/>
        <v>82.91471962616822</v>
      </c>
    </row>
    <row r="14" spans="1:6" ht="10.5" customHeight="1">
      <c r="A14" s="13"/>
      <c r="B14" s="7"/>
      <c r="C14" s="7"/>
      <c r="D14" s="7"/>
      <c r="E14" s="4"/>
      <c r="F14" s="232"/>
    </row>
    <row r="15" spans="1:14" s="14" customFormat="1" ht="24" customHeight="1">
      <c r="A15" s="301" t="s">
        <v>32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</row>
    <row r="16" spans="1:13" s="14" customFormat="1" ht="9" customHeight="1">
      <c r="A16" s="15"/>
      <c r="B16" s="16"/>
      <c r="C16" s="16"/>
      <c r="D16" s="16"/>
      <c r="E16" s="16"/>
      <c r="F16" s="268"/>
      <c r="G16" s="284"/>
      <c r="H16" s="17"/>
      <c r="I16" s="284"/>
      <c r="J16" s="17"/>
      <c r="K16" s="284"/>
      <c r="M16" s="284"/>
    </row>
    <row r="17" spans="1:14" s="18" customFormat="1" ht="27" customHeight="1">
      <c r="A17" s="9"/>
      <c r="B17" s="10"/>
      <c r="C17" s="10"/>
      <c r="D17" s="11"/>
      <c r="E17" s="12"/>
      <c r="F17" s="221" t="s">
        <v>226</v>
      </c>
      <c r="G17" s="283" t="s">
        <v>227</v>
      </c>
      <c r="H17" s="221" t="s">
        <v>212</v>
      </c>
      <c r="I17" s="283" t="s">
        <v>228</v>
      </c>
      <c r="J17" s="220" t="s">
        <v>215</v>
      </c>
      <c r="K17" s="283" t="s">
        <v>218</v>
      </c>
      <c r="L17" s="220" t="s">
        <v>219</v>
      </c>
      <c r="M17" s="283" t="s">
        <v>229</v>
      </c>
      <c r="N17" s="220" t="s">
        <v>230</v>
      </c>
    </row>
    <row r="18" spans="1:14" s="14" customFormat="1" ht="31.5" customHeight="1">
      <c r="A18" s="296" t="s">
        <v>21</v>
      </c>
      <c r="B18" s="297"/>
      <c r="C18" s="297"/>
      <c r="D18" s="297"/>
      <c r="E18" s="297"/>
      <c r="F18" s="270">
        <f>'račun financiranja'!F4</f>
        <v>5232373.63</v>
      </c>
      <c r="G18" s="271">
        <f>'račun financiranja'!G4</f>
        <v>3562700</v>
      </c>
      <c r="H18" s="270">
        <f>G18/F18*100</f>
        <v>68.08955651739267</v>
      </c>
      <c r="I18" s="271">
        <f>'račun financiranja'!I4</f>
        <v>480000</v>
      </c>
      <c r="J18" s="270">
        <f>I18/G18*100</f>
        <v>13.47292783563028</v>
      </c>
      <c r="K18" s="271">
        <f>'račun financiranja'!K4</f>
        <v>380000</v>
      </c>
      <c r="L18" s="270">
        <f>K18/I18*100</f>
        <v>79.16666666666666</v>
      </c>
      <c r="M18" s="271">
        <f>'račun financiranja'!M4</f>
        <v>265000</v>
      </c>
      <c r="N18" s="270">
        <f>M18/K18*100</f>
        <v>69.73684210526315</v>
      </c>
    </row>
    <row r="19" spans="1:14" s="14" customFormat="1" ht="32.25" customHeight="1">
      <c r="A19" s="296" t="s">
        <v>23</v>
      </c>
      <c r="B19" s="297"/>
      <c r="C19" s="297"/>
      <c r="D19" s="297"/>
      <c r="E19" s="297"/>
      <c r="F19" s="270">
        <f>'račun financiranja'!F27</f>
        <v>0</v>
      </c>
      <c r="G19" s="271">
        <f>'račun financiranja'!G27</f>
        <v>0</v>
      </c>
      <c r="H19" s="270" t="s">
        <v>184</v>
      </c>
      <c r="I19" s="271">
        <f>'račun financiranja'!I27</f>
        <v>0</v>
      </c>
      <c r="J19" s="270" t="s">
        <v>184</v>
      </c>
      <c r="K19" s="271">
        <f>'račun financiranja'!K27</f>
        <v>0</v>
      </c>
      <c r="L19" s="270" t="s">
        <v>184</v>
      </c>
      <c r="M19" s="271">
        <f>'račun financiranja'!M27</f>
        <v>0</v>
      </c>
      <c r="N19" s="270" t="s">
        <v>184</v>
      </c>
    </row>
    <row r="20" spans="1:14" s="14" customFormat="1" ht="22.5" customHeight="1">
      <c r="A20" s="296" t="s">
        <v>236</v>
      </c>
      <c r="B20" s="297"/>
      <c r="C20" s="297"/>
      <c r="D20" s="297"/>
      <c r="E20" s="297"/>
      <c r="F20" s="270">
        <f>SUM(F18-F19)</f>
        <v>5232373.63</v>
      </c>
      <c r="G20" s="271">
        <f>SUM(G18-G19)</f>
        <v>3562700</v>
      </c>
      <c r="H20" s="270">
        <f>G20/F20*100</f>
        <v>68.08955651739267</v>
      </c>
      <c r="I20" s="271">
        <f>SUM(I18-I19)</f>
        <v>480000</v>
      </c>
      <c r="J20" s="270">
        <f>I20/G20*100</f>
        <v>13.47292783563028</v>
      </c>
      <c r="K20" s="271">
        <f>SUM(K18-K19)</f>
        <v>380000</v>
      </c>
      <c r="L20" s="270">
        <f>K20/I20*100</f>
        <v>79.16666666666666</v>
      </c>
      <c r="M20" s="271">
        <f>SUM(M18-M19)</f>
        <v>265000</v>
      </c>
      <c r="N20" s="270">
        <f>M20/K20*100</f>
        <v>69.73684210526315</v>
      </c>
    </row>
    <row r="21" spans="1:14" s="14" customFormat="1" ht="22.5" customHeight="1">
      <c r="A21" s="299" t="s">
        <v>220</v>
      </c>
      <c r="B21" s="299"/>
      <c r="C21" s="299"/>
      <c r="D21" s="299"/>
      <c r="E21" s="299"/>
      <c r="F21" s="270">
        <v>24565435.66</v>
      </c>
      <c r="G21" s="271">
        <v>31042724</v>
      </c>
      <c r="H21" s="270">
        <f>G21/F21*100</f>
        <v>126.3674881636518</v>
      </c>
      <c r="I21" s="271">
        <f>-SUM(G22)</f>
        <v>32651124</v>
      </c>
      <c r="J21" s="270">
        <f>I21/G21*100</f>
        <v>105.18124633650064</v>
      </c>
      <c r="K21" s="271">
        <f>-SUM(I22)</f>
        <v>29732124</v>
      </c>
      <c r="L21" s="270">
        <f>K21/I21*100</f>
        <v>91.06003211405525</v>
      </c>
      <c r="M21" s="271">
        <f>-SUM(K22)</f>
        <v>26688124</v>
      </c>
      <c r="N21" s="270">
        <f>M21/K21*100</f>
        <v>89.76191542857819</v>
      </c>
    </row>
    <row r="22" spans="1:14" s="14" customFormat="1" ht="22.5" customHeight="1">
      <c r="A22" s="299" t="s">
        <v>221</v>
      </c>
      <c r="B22" s="299"/>
      <c r="C22" s="299"/>
      <c r="D22" s="299"/>
      <c r="E22" s="299"/>
      <c r="F22" s="270">
        <f>-(F20+F13+F21)</f>
        <v>-31042723.5</v>
      </c>
      <c r="G22" s="271">
        <f>-(G20+G13+G21)</f>
        <v>-32651124</v>
      </c>
      <c r="H22" s="270">
        <f>G22/F22*100</f>
        <v>105.1812480306375</v>
      </c>
      <c r="I22" s="271">
        <f>-(I20+I13+I21)</f>
        <v>-29732124</v>
      </c>
      <c r="J22" s="270">
        <f>I22/G22*100</f>
        <v>91.06003211405525</v>
      </c>
      <c r="K22" s="271">
        <f>-(K20+K13+K21)</f>
        <v>-26688124</v>
      </c>
      <c r="L22" s="270">
        <f>K22/I22*100</f>
        <v>89.76191542857819</v>
      </c>
      <c r="M22" s="271">
        <f>-(M20+M13+M21)</f>
        <v>-24114124</v>
      </c>
      <c r="N22" s="270">
        <f>M22/K22*100</f>
        <v>90.3552606395264</v>
      </c>
    </row>
    <row r="23" spans="1:14" s="14" customFormat="1" ht="22.5" customHeight="1">
      <c r="A23" s="303" t="s">
        <v>61</v>
      </c>
      <c r="B23" s="297"/>
      <c r="C23" s="297"/>
      <c r="D23" s="297"/>
      <c r="E23" s="297"/>
      <c r="F23" s="272">
        <f>F20+F21+F22</f>
        <v>-1244914.210000001</v>
      </c>
      <c r="G23" s="273">
        <f>G20+G21+G22</f>
        <v>1954300</v>
      </c>
      <c r="H23" s="270">
        <f>G23/F23*100</f>
        <v>-156.9827048564253</v>
      </c>
      <c r="I23" s="273">
        <f>I20+I21+I22</f>
        <v>3399000</v>
      </c>
      <c r="J23" s="270">
        <f>I23/G23*100</f>
        <v>173.92416722099983</v>
      </c>
      <c r="K23" s="273">
        <f>K20+K21+K22</f>
        <v>3424000</v>
      </c>
      <c r="L23" s="270">
        <f>K23/I23*100</f>
        <v>100.7355104442483</v>
      </c>
      <c r="M23" s="273">
        <f>M20+M21+M22</f>
        <v>2839000</v>
      </c>
      <c r="N23" s="270">
        <f>M23/K23*100</f>
        <v>82.91471962616822</v>
      </c>
    </row>
    <row r="24" spans="1:14" s="14" customFormat="1" ht="21.75" customHeight="1">
      <c r="A24" s="274"/>
      <c r="B24" s="275"/>
      <c r="C24" s="276"/>
      <c r="D24" s="277"/>
      <c r="E24" s="275"/>
      <c r="F24" s="278"/>
      <c r="G24" s="285"/>
      <c r="H24" s="279"/>
      <c r="I24" s="286"/>
      <c r="J24" s="279"/>
      <c r="K24" s="287"/>
      <c r="L24" s="280"/>
      <c r="M24" s="287"/>
      <c r="N24" s="280"/>
    </row>
    <row r="25" spans="1:14" s="14" customFormat="1" ht="22.5" customHeight="1">
      <c r="A25" s="303" t="s">
        <v>66</v>
      </c>
      <c r="B25" s="297"/>
      <c r="C25" s="297"/>
      <c r="D25" s="297"/>
      <c r="E25" s="297"/>
      <c r="F25" s="272">
        <f>F13+F23</f>
        <v>0</v>
      </c>
      <c r="G25" s="273">
        <f>G13+G23</f>
        <v>0</v>
      </c>
      <c r="H25" s="270" t="s">
        <v>184</v>
      </c>
      <c r="I25" s="273">
        <f>I13+I23</f>
        <v>0</v>
      </c>
      <c r="J25" s="270" t="s">
        <v>184</v>
      </c>
      <c r="K25" s="273">
        <f>K13+K23</f>
        <v>0</v>
      </c>
      <c r="L25" s="270" t="s">
        <v>184</v>
      </c>
      <c r="M25" s="273">
        <f>M13+M23</f>
        <v>0</v>
      </c>
      <c r="N25" s="270" t="s">
        <v>184</v>
      </c>
    </row>
    <row r="26" spans="1:13" s="14" customFormat="1" ht="18" customHeight="1">
      <c r="A26" s="19"/>
      <c r="B26" s="18"/>
      <c r="C26" s="18"/>
      <c r="D26" s="18"/>
      <c r="E26" s="18"/>
      <c r="F26" s="269"/>
      <c r="G26" s="284"/>
      <c r="H26" s="17"/>
      <c r="I26" s="284"/>
      <c r="J26" s="17"/>
      <c r="K26" s="284"/>
      <c r="M26" s="284"/>
    </row>
  </sheetData>
  <sheetProtection/>
  <mergeCells count="18">
    <mergeCell ref="A20:E20"/>
    <mergeCell ref="A25:E25"/>
    <mergeCell ref="A18:E18"/>
    <mergeCell ref="A19:E19"/>
    <mergeCell ref="A23:E23"/>
    <mergeCell ref="A4:N4"/>
    <mergeCell ref="A8:E8"/>
    <mergeCell ref="A10:E10"/>
    <mergeCell ref="A3:N3"/>
    <mergeCell ref="A9:E9"/>
    <mergeCell ref="A12:E12"/>
    <mergeCell ref="A22:E22"/>
    <mergeCell ref="A21:E21"/>
    <mergeCell ref="A1:N2"/>
    <mergeCell ref="A15:N15"/>
    <mergeCell ref="A11:E11"/>
    <mergeCell ref="A13:E13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pane ySplit="3" topLeftCell="A4" activePane="bottomLeft" state="frozen"/>
      <selection pane="topLeft" activeCell="C29" sqref="C29"/>
      <selection pane="bottomLeft" activeCell="E53" sqref="E53"/>
    </sheetView>
  </sheetViews>
  <sheetFormatPr defaultColWidth="11.421875" defaultRowHeight="12.75"/>
  <cols>
    <col min="1" max="1" width="4.28125" style="41" customWidth="1"/>
    <col min="2" max="2" width="4.7109375" style="41" customWidth="1"/>
    <col min="3" max="3" width="5.7109375" style="41" customWidth="1"/>
    <col min="4" max="4" width="5.28125" style="40" customWidth="1"/>
    <col min="5" max="5" width="46.140625" style="4" customWidth="1"/>
    <col min="6" max="6" width="12.28125" style="232" customWidth="1"/>
    <col min="7" max="7" width="12.28125" style="25" customWidth="1"/>
    <col min="8" max="8" width="8.140625" style="29" customWidth="1"/>
    <col min="9" max="9" width="14.28125" style="25" customWidth="1"/>
    <col min="10" max="10" width="8.57421875" style="25" customWidth="1"/>
    <col min="11" max="11" width="14.7109375" style="25" customWidth="1"/>
    <col min="12" max="12" width="8.140625" style="8" customWidth="1"/>
    <col min="13" max="13" width="14.28125" style="25" customWidth="1"/>
    <col min="14" max="14" width="7.8515625" style="8" customWidth="1"/>
    <col min="15" max="16384" width="11.421875" style="8" customWidth="1"/>
  </cols>
  <sheetData>
    <row r="1" spans="1:14" ht="26.25" customHeight="1">
      <c r="A1" s="295" t="s">
        <v>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21.75" customHeight="1">
      <c r="A2" s="307" t="s">
        <v>80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s="46" customFormat="1" ht="27" customHeight="1">
      <c r="A3" s="120" t="s">
        <v>2</v>
      </c>
      <c r="B3" s="120" t="s">
        <v>1</v>
      </c>
      <c r="C3" s="120" t="s">
        <v>0</v>
      </c>
      <c r="D3" s="121" t="s">
        <v>3</v>
      </c>
      <c r="E3" s="122" t="s">
        <v>31</v>
      </c>
      <c r="F3" s="229" t="s">
        <v>222</v>
      </c>
      <c r="G3" s="288" t="s">
        <v>227</v>
      </c>
      <c r="H3" s="210" t="s">
        <v>212</v>
      </c>
      <c r="I3" s="123" t="s">
        <v>228</v>
      </c>
      <c r="J3" s="124" t="s">
        <v>215</v>
      </c>
      <c r="K3" s="225" t="s">
        <v>218</v>
      </c>
      <c r="L3" s="124" t="s">
        <v>219</v>
      </c>
      <c r="M3" s="123" t="s">
        <v>229</v>
      </c>
      <c r="N3" s="124" t="s">
        <v>230</v>
      </c>
    </row>
    <row r="4" spans="1:14" ht="24" customHeight="1">
      <c r="A4" s="203">
        <v>6</v>
      </c>
      <c r="B4" s="204"/>
      <c r="C4" s="204"/>
      <c r="D4" s="104"/>
      <c r="E4" s="105" t="s">
        <v>25</v>
      </c>
      <c r="F4" s="107">
        <f>F5+F8+F21+F26+F29</f>
        <v>4173333.1999999993</v>
      </c>
      <c r="G4" s="106">
        <f>G5+G8+G21+G26+G29</f>
        <v>6592375</v>
      </c>
      <c r="H4" s="107">
        <f>G4/F4*100</f>
        <v>157.96426223527996</v>
      </c>
      <c r="I4" s="106">
        <f>I5+I8+I21+I26+I29</f>
        <v>4514000</v>
      </c>
      <c r="J4" s="107">
        <f aca="true" t="shared" si="0" ref="J4:J17">SUM(I4/G4)*100</f>
        <v>68.47304651206886</v>
      </c>
      <c r="K4" s="106">
        <f>K5+K8+K21+K26+K29</f>
        <v>4334000</v>
      </c>
      <c r="L4" s="107">
        <f>SUM(K4/I4)*100</f>
        <v>96.01240584847143</v>
      </c>
      <c r="M4" s="106">
        <f>M5+M8+M21+M26+M29</f>
        <v>4269000</v>
      </c>
      <c r="N4" s="107">
        <f>SUM(M4/K4)*100</f>
        <v>98.50023073373328</v>
      </c>
    </row>
    <row r="5" spans="1:14" ht="24" customHeight="1">
      <c r="A5" s="108"/>
      <c r="B5" s="41">
        <v>63</v>
      </c>
      <c r="E5" s="35" t="s">
        <v>233</v>
      </c>
      <c r="F5" s="36">
        <f>F6</f>
        <v>0</v>
      </c>
      <c r="G5" s="111">
        <f>G6</f>
        <v>491075</v>
      </c>
      <c r="H5" s="36" t="s">
        <v>184</v>
      </c>
      <c r="I5" s="111">
        <f>I6</f>
        <v>0</v>
      </c>
      <c r="J5" s="36">
        <f>SUM(I5/G5)*100</f>
        <v>0</v>
      </c>
      <c r="K5" s="111">
        <f>K6</f>
        <v>0</v>
      </c>
      <c r="L5" s="36" t="s">
        <v>184</v>
      </c>
      <c r="M5" s="111">
        <f>M6</f>
        <v>0</v>
      </c>
      <c r="N5" s="36" t="s">
        <v>184</v>
      </c>
    </row>
    <row r="6" spans="1:14" ht="14.25" customHeight="1" hidden="1">
      <c r="A6" s="108"/>
      <c r="C6" s="41">
        <v>633</v>
      </c>
      <c r="E6" s="34" t="s">
        <v>234</v>
      </c>
      <c r="F6" s="36">
        <f>SUM(F7)</f>
        <v>0</v>
      </c>
      <c r="G6" s="111">
        <f>SUM(G7)</f>
        <v>491075</v>
      </c>
      <c r="H6" s="36" t="s">
        <v>184</v>
      </c>
      <c r="I6" s="111">
        <f>SUM(I7)</f>
        <v>0</v>
      </c>
      <c r="J6" s="36">
        <f>SUM(I6/G6)*100</f>
        <v>0</v>
      </c>
      <c r="K6" s="111">
        <f>SUM(K7)</f>
        <v>0</v>
      </c>
      <c r="L6" s="36" t="s">
        <v>184</v>
      </c>
      <c r="M6" s="111">
        <f>SUM(M7)</f>
        <v>0</v>
      </c>
      <c r="N6" s="36" t="s">
        <v>184</v>
      </c>
    </row>
    <row r="7" spans="1:14" ht="15.75" customHeight="1" hidden="1">
      <c r="A7" s="108"/>
      <c r="D7" s="40">
        <v>6331</v>
      </c>
      <c r="E7" s="34" t="s">
        <v>235</v>
      </c>
      <c r="F7" s="251">
        <v>0</v>
      </c>
      <c r="G7" s="111">
        <v>491075</v>
      </c>
      <c r="H7" s="36" t="s">
        <v>184</v>
      </c>
      <c r="I7" s="111">
        <v>0</v>
      </c>
      <c r="J7" s="36">
        <f>SUM(I7/G7)*100</f>
        <v>0</v>
      </c>
      <c r="K7" s="111">
        <v>0</v>
      </c>
      <c r="L7" s="36" t="s">
        <v>184</v>
      </c>
      <c r="M7" s="111">
        <v>0</v>
      </c>
      <c r="N7" s="36" t="s">
        <v>184</v>
      </c>
    </row>
    <row r="8" spans="2:14" ht="13.5" customHeight="1">
      <c r="B8" s="41">
        <v>64</v>
      </c>
      <c r="E8" s="41" t="s">
        <v>26</v>
      </c>
      <c r="F8" s="36">
        <f>F9+F15+F18</f>
        <v>3331302.1999999997</v>
      </c>
      <c r="G8" s="111">
        <f>G9+G15+G18</f>
        <v>4105800</v>
      </c>
      <c r="H8" s="36">
        <f aca="true" t="shared" si="1" ref="H8:H40">G8/F8*100</f>
        <v>123.24910060696385</v>
      </c>
      <c r="I8" s="111">
        <f>I9+I15+I18</f>
        <v>3435000</v>
      </c>
      <c r="J8" s="36">
        <f t="shared" si="0"/>
        <v>83.66213648984363</v>
      </c>
      <c r="K8" s="111">
        <f>K9+K15+K18</f>
        <v>3435000</v>
      </c>
      <c r="L8" s="36">
        <f aca="true" t="shared" si="2" ref="L8:L42">SUM(K8/I8)*100</f>
        <v>100</v>
      </c>
      <c r="M8" s="111">
        <f>M9+M15+M18</f>
        <v>3435000</v>
      </c>
      <c r="N8" s="36">
        <f aca="true" t="shared" si="3" ref="N8:N16">SUM(M8/K8)*100</f>
        <v>100</v>
      </c>
    </row>
    <row r="9" spans="3:14" ht="13.5" customHeight="1" hidden="1">
      <c r="C9" s="41">
        <v>641</v>
      </c>
      <c r="E9" s="41" t="s">
        <v>27</v>
      </c>
      <c r="F9" s="36">
        <f>SUM(F10:F14)</f>
        <v>3234251.2199999997</v>
      </c>
      <c r="G9" s="111">
        <f>SUM(G10:G14)</f>
        <v>3946500</v>
      </c>
      <c r="H9" s="36">
        <f t="shared" si="1"/>
        <v>122.02206110631073</v>
      </c>
      <c r="I9" s="111">
        <f>SUM(I10:I14)</f>
        <v>3285000</v>
      </c>
      <c r="J9" s="36">
        <f t="shared" si="0"/>
        <v>83.23831242873432</v>
      </c>
      <c r="K9" s="111">
        <f>SUM(K10:K14)</f>
        <v>3285000</v>
      </c>
      <c r="L9" s="36">
        <f t="shared" si="2"/>
        <v>100</v>
      </c>
      <c r="M9" s="111">
        <f>SUM(M10:M14)</f>
        <v>3285000</v>
      </c>
      <c r="N9" s="36">
        <f t="shared" si="3"/>
        <v>100</v>
      </c>
    </row>
    <row r="10" spans="4:14" ht="13.5" customHeight="1" hidden="1">
      <c r="D10" s="40">
        <v>6413</v>
      </c>
      <c r="E10" s="8" t="s">
        <v>29</v>
      </c>
      <c r="F10" s="251">
        <v>6058</v>
      </c>
      <c r="G10" s="111">
        <v>26600</v>
      </c>
      <c r="H10" s="36">
        <f t="shared" si="1"/>
        <v>439.08880818752067</v>
      </c>
      <c r="I10" s="111">
        <v>25000</v>
      </c>
      <c r="J10" s="36">
        <f t="shared" si="0"/>
        <v>93.98496240601504</v>
      </c>
      <c r="K10" s="111">
        <v>25000</v>
      </c>
      <c r="L10" s="36">
        <f t="shared" si="2"/>
        <v>100</v>
      </c>
      <c r="M10" s="111">
        <v>25000</v>
      </c>
      <c r="N10" s="36">
        <f t="shared" si="3"/>
        <v>100</v>
      </c>
    </row>
    <row r="11" spans="1:14" s="42" customFormat="1" ht="12.75" hidden="1">
      <c r="A11" s="112"/>
      <c r="B11" s="112"/>
      <c r="C11" s="112"/>
      <c r="D11" s="113">
        <v>6414</v>
      </c>
      <c r="E11" s="114" t="s">
        <v>111</v>
      </c>
      <c r="F11" s="256">
        <v>60349.9</v>
      </c>
      <c r="G11" s="289">
        <v>132700</v>
      </c>
      <c r="H11" s="36">
        <f t="shared" si="1"/>
        <v>219.88437429059533</v>
      </c>
      <c r="I11" s="202">
        <v>130000</v>
      </c>
      <c r="J11" s="36">
        <f t="shared" si="0"/>
        <v>97.96533534287867</v>
      </c>
      <c r="K11" s="202">
        <v>130000</v>
      </c>
      <c r="L11" s="36">
        <f t="shared" si="2"/>
        <v>100</v>
      </c>
      <c r="M11" s="202">
        <v>130000</v>
      </c>
      <c r="N11" s="36">
        <f t="shared" si="3"/>
        <v>100</v>
      </c>
    </row>
    <row r="12" spans="4:14" ht="25.5" customHeight="1" hidden="1">
      <c r="D12" s="115">
        <v>6415</v>
      </c>
      <c r="E12" s="4" t="s">
        <v>99</v>
      </c>
      <c r="F12" s="251">
        <v>0</v>
      </c>
      <c r="G12" s="111">
        <v>0</v>
      </c>
      <c r="H12" s="36" t="e">
        <f t="shared" si="1"/>
        <v>#DIV/0!</v>
      </c>
      <c r="I12" s="111">
        <v>0</v>
      </c>
      <c r="J12" s="36" t="e">
        <f t="shared" si="0"/>
        <v>#DIV/0!</v>
      </c>
      <c r="K12" s="111">
        <v>0</v>
      </c>
      <c r="L12" s="36" t="s">
        <v>184</v>
      </c>
      <c r="M12" s="111">
        <v>0</v>
      </c>
      <c r="N12" s="36" t="s">
        <v>184</v>
      </c>
    </row>
    <row r="13" spans="4:14" ht="13.5" customHeight="1" hidden="1">
      <c r="D13" s="40">
        <v>6416</v>
      </c>
      <c r="E13" s="8" t="s">
        <v>30</v>
      </c>
      <c r="F13" s="251">
        <v>3079640.4</v>
      </c>
      <c r="G13" s="111">
        <v>3654500</v>
      </c>
      <c r="H13" s="36">
        <f t="shared" si="1"/>
        <v>118.66645209616031</v>
      </c>
      <c r="I13" s="111">
        <v>3000000</v>
      </c>
      <c r="J13" s="36">
        <f t="shared" si="0"/>
        <v>82.09057326583664</v>
      </c>
      <c r="K13" s="111">
        <v>3000000</v>
      </c>
      <c r="L13" s="36">
        <f t="shared" si="2"/>
        <v>100</v>
      </c>
      <c r="M13" s="111">
        <v>3000000</v>
      </c>
      <c r="N13" s="36">
        <f t="shared" si="3"/>
        <v>100</v>
      </c>
    </row>
    <row r="14" spans="4:14" ht="13.5" customHeight="1" hidden="1">
      <c r="D14" s="40">
        <v>6419</v>
      </c>
      <c r="E14" s="41" t="s">
        <v>33</v>
      </c>
      <c r="F14" s="251">
        <v>88202.92</v>
      </c>
      <c r="G14" s="111">
        <v>132700</v>
      </c>
      <c r="H14" s="36">
        <f t="shared" si="1"/>
        <v>150.44853390341274</v>
      </c>
      <c r="I14" s="202">
        <v>130000</v>
      </c>
      <c r="J14" s="36">
        <f t="shared" si="0"/>
        <v>97.96533534287867</v>
      </c>
      <c r="K14" s="202">
        <v>130000</v>
      </c>
      <c r="L14" s="36">
        <f t="shared" si="2"/>
        <v>100</v>
      </c>
      <c r="M14" s="202">
        <v>130000</v>
      </c>
      <c r="N14" s="36">
        <f t="shared" si="3"/>
        <v>100</v>
      </c>
    </row>
    <row r="15" spans="3:14" ht="13.5" customHeight="1" hidden="1">
      <c r="C15" s="41">
        <v>642</v>
      </c>
      <c r="E15" s="41" t="s">
        <v>34</v>
      </c>
      <c r="F15" s="36">
        <f>SUM(F16:F17)</f>
        <v>83282.14</v>
      </c>
      <c r="G15" s="111">
        <f>SUM(G16:G17)</f>
        <v>66400</v>
      </c>
      <c r="H15" s="36">
        <f t="shared" si="1"/>
        <v>79.72897910644467</v>
      </c>
      <c r="I15" s="111">
        <f>SUM(I16:I17)</f>
        <v>60000</v>
      </c>
      <c r="J15" s="36">
        <f t="shared" si="0"/>
        <v>90.36144578313254</v>
      </c>
      <c r="K15" s="111">
        <f>SUM(K16:K17)</f>
        <v>60000</v>
      </c>
      <c r="L15" s="36">
        <f t="shared" si="2"/>
        <v>100</v>
      </c>
      <c r="M15" s="111">
        <f>SUM(M16:M17)</f>
        <v>60000</v>
      </c>
      <c r="N15" s="36">
        <f t="shared" si="3"/>
        <v>100</v>
      </c>
    </row>
    <row r="16" spans="4:14" ht="13.5" customHeight="1" hidden="1">
      <c r="D16" s="40">
        <v>6422</v>
      </c>
      <c r="E16" s="8" t="s">
        <v>35</v>
      </c>
      <c r="F16" s="251">
        <v>83282.14</v>
      </c>
      <c r="G16" s="111">
        <v>66400</v>
      </c>
      <c r="H16" s="36">
        <f t="shared" si="1"/>
        <v>79.72897910644467</v>
      </c>
      <c r="I16" s="111">
        <v>60000</v>
      </c>
      <c r="J16" s="36">
        <f t="shared" si="0"/>
        <v>90.36144578313254</v>
      </c>
      <c r="K16" s="111">
        <v>60000</v>
      </c>
      <c r="L16" s="36">
        <f t="shared" si="2"/>
        <v>100</v>
      </c>
      <c r="M16" s="111">
        <v>60000</v>
      </c>
      <c r="N16" s="36">
        <f t="shared" si="3"/>
        <v>100</v>
      </c>
    </row>
    <row r="17" spans="4:14" ht="13.5" customHeight="1" hidden="1">
      <c r="D17" s="40">
        <v>6423</v>
      </c>
      <c r="E17" s="8" t="s">
        <v>131</v>
      </c>
      <c r="F17" s="36">
        <v>0</v>
      </c>
      <c r="G17" s="111">
        <v>0</v>
      </c>
      <c r="H17" s="36" t="e">
        <f t="shared" si="1"/>
        <v>#DIV/0!</v>
      </c>
      <c r="I17" s="111">
        <v>0</v>
      </c>
      <c r="J17" s="36" t="e">
        <f t="shared" si="0"/>
        <v>#DIV/0!</v>
      </c>
      <c r="K17" s="111">
        <v>0</v>
      </c>
      <c r="L17" s="36" t="s">
        <v>184</v>
      </c>
      <c r="M17" s="111">
        <v>0</v>
      </c>
      <c r="N17" s="36" t="s">
        <v>184</v>
      </c>
    </row>
    <row r="18" spans="3:14" ht="13.5" customHeight="1" hidden="1">
      <c r="C18" s="117">
        <v>643</v>
      </c>
      <c r="D18" s="116"/>
      <c r="E18" s="117" t="s">
        <v>28</v>
      </c>
      <c r="F18" s="36">
        <f>SUM(F19+F20)</f>
        <v>13768.84</v>
      </c>
      <c r="G18" s="111">
        <f>SUM(G19+G20)</f>
        <v>92900</v>
      </c>
      <c r="H18" s="36">
        <f t="shared" si="1"/>
        <v>674.7118856780963</v>
      </c>
      <c r="I18" s="111">
        <f>SUM(I19+I20)</f>
        <v>90000</v>
      </c>
      <c r="J18" s="36">
        <f aca="true" t="shared" si="4" ref="J18:J33">SUM(I18/G18)*100</f>
        <v>96.87836383207751</v>
      </c>
      <c r="K18" s="111">
        <f>SUM(K19+K20)</f>
        <v>90000</v>
      </c>
      <c r="L18" s="36">
        <f t="shared" si="2"/>
        <v>100</v>
      </c>
      <c r="M18" s="111">
        <f>SUM(M19+M20)</f>
        <v>90000</v>
      </c>
      <c r="N18" s="36">
        <f aca="true" t="shared" si="5" ref="N18:N46">SUM(M18/K18)*100</f>
        <v>100</v>
      </c>
    </row>
    <row r="19" spans="1:14" s="26" customFormat="1" ht="24.75" customHeight="1" hidden="1">
      <c r="A19" s="108"/>
      <c r="B19" s="41"/>
      <c r="C19" s="117"/>
      <c r="D19" s="118">
        <v>6434</v>
      </c>
      <c r="E19" s="117" t="s">
        <v>161</v>
      </c>
      <c r="F19" s="257">
        <v>13768.84</v>
      </c>
      <c r="G19" s="111">
        <v>92900</v>
      </c>
      <c r="H19" s="36">
        <f t="shared" si="1"/>
        <v>674.7118856780963</v>
      </c>
      <c r="I19" s="111">
        <v>90000</v>
      </c>
      <c r="J19" s="36">
        <f t="shared" si="4"/>
        <v>96.87836383207751</v>
      </c>
      <c r="K19" s="111">
        <v>90000</v>
      </c>
      <c r="L19" s="36">
        <f t="shared" si="2"/>
        <v>100</v>
      </c>
      <c r="M19" s="111">
        <v>90000</v>
      </c>
      <c r="N19" s="36">
        <f t="shared" si="5"/>
        <v>100</v>
      </c>
    </row>
    <row r="20" spans="3:14" ht="25.5" customHeight="1" hidden="1">
      <c r="C20" s="117"/>
      <c r="D20" s="118">
        <v>6436</v>
      </c>
      <c r="E20" s="117" t="s">
        <v>102</v>
      </c>
      <c r="F20" s="36">
        <v>0</v>
      </c>
      <c r="G20" s="111">
        <v>0</v>
      </c>
      <c r="H20" s="36" t="e">
        <f t="shared" si="1"/>
        <v>#DIV/0!</v>
      </c>
      <c r="I20" s="111">
        <v>0</v>
      </c>
      <c r="J20" s="36" t="e">
        <f t="shared" si="4"/>
        <v>#DIV/0!</v>
      </c>
      <c r="K20" s="111">
        <v>0</v>
      </c>
      <c r="L20" s="36" t="e">
        <f t="shared" si="2"/>
        <v>#DIV/0!</v>
      </c>
      <c r="M20" s="111">
        <v>0</v>
      </c>
      <c r="N20" s="36" t="s">
        <v>184</v>
      </c>
    </row>
    <row r="21" spans="1:14" s="26" customFormat="1" ht="25.5" customHeight="1">
      <c r="A21" s="108"/>
      <c r="B21" s="195">
        <v>65</v>
      </c>
      <c r="C21" s="117"/>
      <c r="D21" s="118"/>
      <c r="E21" s="117" t="s">
        <v>202</v>
      </c>
      <c r="F21" s="36">
        <f>SUM(F22+F24)</f>
        <v>0</v>
      </c>
      <c r="G21" s="111">
        <f>SUM(G22+G24)</f>
        <v>4700</v>
      </c>
      <c r="H21" s="36" t="s">
        <v>184</v>
      </c>
      <c r="I21" s="111">
        <f>SUM(I22+I24)</f>
        <v>4000</v>
      </c>
      <c r="J21" s="36">
        <f t="shared" si="4"/>
        <v>85.1063829787234</v>
      </c>
      <c r="K21" s="111">
        <f>SUM(K22+K24)</f>
        <v>4000</v>
      </c>
      <c r="L21" s="36">
        <f t="shared" si="2"/>
        <v>100</v>
      </c>
      <c r="M21" s="111">
        <f>SUM(M22+M24)</f>
        <v>4000</v>
      </c>
      <c r="N21" s="36">
        <f t="shared" si="5"/>
        <v>100</v>
      </c>
    </row>
    <row r="22" spans="1:14" s="26" customFormat="1" ht="12" customHeight="1" hidden="1">
      <c r="A22" s="108"/>
      <c r="B22" s="41"/>
      <c r="C22" s="117">
        <v>651</v>
      </c>
      <c r="D22" s="118"/>
      <c r="E22" s="117" t="s">
        <v>163</v>
      </c>
      <c r="F22" s="36">
        <f>SUM(F23)</f>
        <v>0</v>
      </c>
      <c r="G22" s="111">
        <f>SUM(G23)</f>
        <v>0</v>
      </c>
      <c r="H22" s="36" t="e">
        <f t="shared" si="1"/>
        <v>#DIV/0!</v>
      </c>
      <c r="I22" s="111">
        <f>SUM(I23)</f>
        <v>0</v>
      </c>
      <c r="J22" s="36" t="e">
        <f t="shared" si="4"/>
        <v>#DIV/0!</v>
      </c>
      <c r="K22" s="111">
        <f>SUM(K23)</f>
        <v>0</v>
      </c>
      <c r="L22" s="36" t="e">
        <f t="shared" si="2"/>
        <v>#DIV/0!</v>
      </c>
      <c r="M22" s="111">
        <f>SUM(M23)</f>
        <v>0</v>
      </c>
      <c r="N22" s="36" t="e">
        <f t="shared" si="5"/>
        <v>#DIV/0!</v>
      </c>
    </row>
    <row r="23" spans="1:14" s="26" customFormat="1" ht="13.5" customHeight="1" hidden="1">
      <c r="A23" s="108"/>
      <c r="B23" s="41"/>
      <c r="C23" s="117"/>
      <c r="D23" s="118">
        <v>6514</v>
      </c>
      <c r="E23" s="117" t="s">
        <v>164</v>
      </c>
      <c r="F23" s="36">
        <v>0</v>
      </c>
      <c r="G23" s="111">
        <v>0</v>
      </c>
      <c r="H23" s="36" t="e">
        <f t="shared" si="1"/>
        <v>#DIV/0!</v>
      </c>
      <c r="I23" s="111">
        <v>0</v>
      </c>
      <c r="J23" s="36" t="e">
        <f t="shared" si="4"/>
        <v>#DIV/0!</v>
      </c>
      <c r="K23" s="111">
        <v>0</v>
      </c>
      <c r="L23" s="36" t="e">
        <f t="shared" si="2"/>
        <v>#DIV/0!</v>
      </c>
      <c r="M23" s="111">
        <v>0</v>
      </c>
      <c r="N23" s="36" t="e">
        <f t="shared" si="5"/>
        <v>#DIV/0!</v>
      </c>
    </row>
    <row r="24" spans="3:14" ht="15.75" customHeight="1" hidden="1">
      <c r="C24" s="117">
        <v>652</v>
      </c>
      <c r="D24" s="118"/>
      <c r="E24" s="117" t="s">
        <v>159</v>
      </c>
      <c r="F24" s="36">
        <f>SUM(F25)</f>
        <v>0</v>
      </c>
      <c r="G24" s="111">
        <f>SUM(G25)</f>
        <v>4700</v>
      </c>
      <c r="H24" s="36" t="s">
        <v>184</v>
      </c>
      <c r="I24" s="111">
        <f>SUM(I25)</f>
        <v>4000</v>
      </c>
      <c r="J24" s="36">
        <f t="shared" si="4"/>
        <v>85.1063829787234</v>
      </c>
      <c r="K24" s="111">
        <f>SUM(K25)</f>
        <v>4000</v>
      </c>
      <c r="L24" s="36">
        <f t="shared" si="2"/>
        <v>100</v>
      </c>
      <c r="M24" s="111">
        <f>SUM(M25)</f>
        <v>4000</v>
      </c>
      <c r="N24" s="36">
        <f t="shared" si="5"/>
        <v>100</v>
      </c>
    </row>
    <row r="25" spans="3:14" ht="13.5" customHeight="1" hidden="1">
      <c r="C25" s="117"/>
      <c r="D25" s="118">
        <v>6526</v>
      </c>
      <c r="E25" s="117" t="s">
        <v>160</v>
      </c>
      <c r="F25" s="36">
        <v>0</v>
      </c>
      <c r="G25" s="111">
        <v>4700</v>
      </c>
      <c r="H25" s="36" t="s">
        <v>184</v>
      </c>
      <c r="I25" s="111">
        <v>4000</v>
      </c>
      <c r="J25" s="36">
        <f t="shared" si="4"/>
        <v>85.1063829787234</v>
      </c>
      <c r="K25" s="111">
        <v>4000</v>
      </c>
      <c r="L25" s="36">
        <f t="shared" si="2"/>
        <v>100</v>
      </c>
      <c r="M25" s="111">
        <v>4000</v>
      </c>
      <c r="N25" s="36">
        <f t="shared" si="5"/>
        <v>100</v>
      </c>
    </row>
    <row r="26" spans="1:14" s="26" customFormat="1" ht="25.5" customHeight="1">
      <c r="A26" s="108"/>
      <c r="B26" s="195">
        <v>66</v>
      </c>
      <c r="C26" s="41"/>
      <c r="D26" s="40"/>
      <c r="E26" s="4" t="s">
        <v>103</v>
      </c>
      <c r="F26" s="36">
        <f aca="true" t="shared" si="6" ref="F26:I27">F27</f>
        <v>544293.03</v>
      </c>
      <c r="G26" s="111">
        <f t="shared" si="6"/>
        <v>1327200</v>
      </c>
      <c r="H26" s="36">
        <f t="shared" si="1"/>
        <v>243.83924225522415</v>
      </c>
      <c r="I26" s="111">
        <f t="shared" si="6"/>
        <v>825000</v>
      </c>
      <c r="J26" s="36">
        <f t="shared" si="4"/>
        <v>62.16094032549728</v>
      </c>
      <c r="K26" s="111">
        <f>K27</f>
        <v>645000</v>
      </c>
      <c r="L26" s="36">
        <f t="shared" si="2"/>
        <v>78.18181818181819</v>
      </c>
      <c r="M26" s="111">
        <f>M27</f>
        <v>580000</v>
      </c>
      <c r="N26" s="36">
        <f t="shared" si="5"/>
        <v>89.92248062015504</v>
      </c>
    </row>
    <row r="27" spans="3:14" ht="13.5" customHeight="1" hidden="1">
      <c r="C27" s="195">
        <v>661</v>
      </c>
      <c r="E27" s="4" t="s">
        <v>100</v>
      </c>
      <c r="F27" s="36">
        <f t="shared" si="6"/>
        <v>544293.03</v>
      </c>
      <c r="G27" s="111">
        <f t="shared" si="6"/>
        <v>1327200</v>
      </c>
      <c r="H27" s="36">
        <f t="shared" si="1"/>
        <v>243.83924225522415</v>
      </c>
      <c r="I27" s="111">
        <f t="shared" si="6"/>
        <v>825000</v>
      </c>
      <c r="J27" s="36">
        <f t="shared" si="4"/>
        <v>62.16094032549728</v>
      </c>
      <c r="K27" s="111">
        <f>K28</f>
        <v>645000</v>
      </c>
      <c r="L27" s="36">
        <f t="shared" si="2"/>
        <v>78.18181818181819</v>
      </c>
      <c r="M27" s="111">
        <f>M28</f>
        <v>580000</v>
      </c>
      <c r="N27" s="36">
        <f t="shared" si="5"/>
        <v>89.92248062015504</v>
      </c>
    </row>
    <row r="28" spans="4:14" ht="13.5" customHeight="1" hidden="1">
      <c r="D28" s="40">
        <v>6615</v>
      </c>
      <c r="E28" s="8" t="s">
        <v>104</v>
      </c>
      <c r="F28" s="36">
        <v>544293.03</v>
      </c>
      <c r="G28" s="111">
        <v>1327200</v>
      </c>
      <c r="H28" s="36">
        <f t="shared" si="1"/>
        <v>243.83924225522415</v>
      </c>
      <c r="I28" s="111">
        <v>825000</v>
      </c>
      <c r="J28" s="36">
        <f t="shared" si="4"/>
        <v>62.16094032549728</v>
      </c>
      <c r="K28" s="111">
        <v>645000</v>
      </c>
      <c r="L28" s="36">
        <f t="shared" si="2"/>
        <v>78.18181818181819</v>
      </c>
      <c r="M28" s="111">
        <v>580000</v>
      </c>
      <c r="N28" s="36">
        <f t="shared" si="5"/>
        <v>89.92248062015504</v>
      </c>
    </row>
    <row r="29" spans="1:14" s="26" customFormat="1" ht="13.5" customHeight="1">
      <c r="A29" s="108"/>
      <c r="B29" s="41">
        <v>68</v>
      </c>
      <c r="C29" s="41"/>
      <c r="D29" s="40"/>
      <c r="E29" s="8" t="s">
        <v>150</v>
      </c>
      <c r="F29" s="36">
        <f>F32+F30</f>
        <v>297737.97</v>
      </c>
      <c r="G29" s="111">
        <f>G32+G30</f>
        <v>663600</v>
      </c>
      <c r="H29" s="36">
        <f t="shared" si="1"/>
        <v>222.8805415715033</v>
      </c>
      <c r="I29" s="111">
        <f>I32+I30</f>
        <v>250000</v>
      </c>
      <c r="J29" s="36">
        <f t="shared" si="4"/>
        <v>37.67329716696805</v>
      </c>
      <c r="K29" s="111">
        <f>K32+K30</f>
        <v>250000</v>
      </c>
      <c r="L29" s="36">
        <f t="shared" si="2"/>
        <v>100</v>
      </c>
      <c r="M29" s="111">
        <f>M32+M30</f>
        <v>250000</v>
      </c>
      <c r="N29" s="36">
        <f t="shared" si="5"/>
        <v>100</v>
      </c>
    </row>
    <row r="30" spans="3:14" ht="13.5" customHeight="1" hidden="1">
      <c r="C30" s="108">
        <v>681</v>
      </c>
      <c r="E30" s="26" t="s">
        <v>185</v>
      </c>
      <c r="F30" s="110">
        <f>F31</f>
        <v>0</v>
      </c>
      <c r="G30" s="109">
        <f>G31</f>
        <v>0</v>
      </c>
      <c r="H30" s="110" t="e">
        <f t="shared" si="1"/>
        <v>#DIV/0!</v>
      </c>
      <c r="I30" s="109">
        <f>I31</f>
        <v>0</v>
      </c>
      <c r="J30" s="110" t="e">
        <f t="shared" si="4"/>
        <v>#DIV/0!</v>
      </c>
      <c r="K30" s="109">
        <f>K31</f>
        <v>0</v>
      </c>
      <c r="L30" s="110" t="s">
        <v>184</v>
      </c>
      <c r="M30" s="109">
        <f>M31</f>
        <v>0</v>
      </c>
      <c r="N30" s="110" t="s">
        <v>184</v>
      </c>
    </row>
    <row r="31" spans="4:14" ht="13.5" customHeight="1" hidden="1">
      <c r="D31" s="40">
        <v>6816</v>
      </c>
      <c r="E31" s="8" t="s">
        <v>186</v>
      </c>
      <c r="F31" s="36">
        <v>0</v>
      </c>
      <c r="G31" s="111">
        <v>0</v>
      </c>
      <c r="H31" s="110" t="e">
        <f t="shared" si="1"/>
        <v>#DIV/0!</v>
      </c>
      <c r="I31" s="111">
        <v>0</v>
      </c>
      <c r="J31" s="36" t="e">
        <f t="shared" si="4"/>
        <v>#DIV/0!</v>
      </c>
      <c r="K31" s="111">
        <v>0</v>
      </c>
      <c r="L31" s="36" t="s">
        <v>184</v>
      </c>
      <c r="M31" s="111">
        <v>0</v>
      </c>
      <c r="N31" s="36" t="s">
        <v>184</v>
      </c>
    </row>
    <row r="32" spans="3:14" ht="13.5" customHeight="1" hidden="1">
      <c r="C32" s="108">
        <v>683</v>
      </c>
      <c r="E32" s="26" t="s">
        <v>151</v>
      </c>
      <c r="F32" s="110">
        <f>F33</f>
        <v>297737.97</v>
      </c>
      <c r="G32" s="109">
        <f>G33</f>
        <v>663600</v>
      </c>
      <c r="H32" s="110">
        <f t="shared" si="1"/>
        <v>222.8805415715033</v>
      </c>
      <c r="I32" s="109">
        <f>I33</f>
        <v>250000</v>
      </c>
      <c r="J32" s="110">
        <f t="shared" si="4"/>
        <v>37.67329716696805</v>
      </c>
      <c r="K32" s="109">
        <f>K33</f>
        <v>250000</v>
      </c>
      <c r="L32" s="110">
        <f t="shared" si="2"/>
        <v>100</v>
      </c>
      <c r="M32" s="109">
        <f>M33</f>
        <v>250000</v>
      </c>
      <c r="N32" s="110">
        <f t="shared" si="5"/>
        <v>100</v>
      </c>
    </row>
    <row r="33" spans="4:14" ht="13.5" customHeight="1" hidden="1">
      <c r="D33" s="40">
        <v>6831</v>
      </c>
      <c r="E33" s="8" t="s">
        <v>151</v>
      </c>
      <c r="F33" s="36">
        <v>297737.97</v>
      </c>
      <c r="G33" s="111">
        <v>663600</v>
      </c>
      <c r="H33" s="110">
        <f t="shared" si="1"/>
        <v>222.8805415715033</v>
      </c>
      <c r="I33" s="111">
        <v>250000</v>
      </c>
      <c r="J33" s="36">
        <f t="shared" si="4"/>
        <v>37.67329716696805</v>
      </c>
      <c r="K33" s="111">
        <v>250000</v>
      </c>
      <c r="L33" s="36">
        <f t="shared" si="2"/>
        <v>100</v>
      </c>
      <c r="M33" s="111">
        <v>250000</v>
      </c>
      <c r="N33" s="36">
        <f t="shared" si="5"/>
        <v>100</v>
      </c>
    </row>
    <row r="34" spans="5:14" ht="9" customHeight="1">
      <c r="E34" s="8"/>
      <c r="F34" s="36"/>
      <c r="G34" s="111"/>
      <c r="H34" s="110"/>
      <c r="I34" s="111"/>
      <c r="J34" s="36"/>
      <c r="K34" s="111"/>
      <c r="L34" s="36"/>
      <c r="M34" s="111"/>
      <c r="N34" s="36"/>
    </row>
    <row r="35" spans="1:14" ht="16.5" customHeight="1">
      <c r="A35" s="108">
        <v>7</v>
      </c>
      <c r="B35" s="24"/>
      <c r="C35" s="24"/>
      <c r="D35" s="22"/>
      <c r="E35" s="119" t="s">
        <v>36</v>
      </c>
      <c r="F35" s="110">
        <f>SUM(F36+F39)</f>
        <v>31907.190000000002</v>
      </c>
      <c r="G35" s="109">
        <f>SUM(G36+G39)</f>
        <v>79600</v>
      </c>
      <c r="H35" s="110">
        <f t="shared" si="1"/>
        <v>249.47355125913626</v>
      </c>
      <c r="I35" s="109">
        <f>SUM(I36+I39)</f>
        <v>55000</v>
      </c>
      <c r="J35" s="110">
        <f aca="true" t="shared" si="7" ref="J35:J42">SUM(I35/G35)*100</f>
        <v>69.09547738693468</v>
      </c>
      <c r="K35" s="109">
        <f>SUM(K36+K39)</f>
        <v>57000</v>
      </c>
      <c r="L35" s="110">
        <f t="shared" si="2"/>
        <v>103.63636363636364</v>
      </c>
      <c r="M35" s="109">
        <f>SUM(M36+M39)</f>
        <v>45000</v>
      </c>
      <c r="N35" s="110">
        <f t="shared" si="5"/>
        <v>78.94736842105263</v>
      </c>
    </row>
    <row r="36" spans="1:14" ht="13.5" customHeight="1">
      <c r="A36" s="23"/>
      <c r="B36" s="41">
        <v>71</v>
      </c>
      <c r="E36" s="8" t="s">
        <v>87</v>
      </c>
      <c r="F36" s="36">
        <f aca="true" t="shared" si="8" ref="F36:I37">SUM(F37)</f>
        <v>13597.45</v>
      </c>
      <c r="G36" s="111">
        <f t="shared" si="8"/>
        <v>39800</v>
      </c>
      <c r="H36" s="36">
        <f t="shared" si="1"/>
        <v>292.70194043736143</v>
      </c>
      <c r="I36" s="111">
        <f t="shared" si="8"/>
        <v>20000</v>
      </c>
      <c r="J36" s="36">
        <f t="shared" si="7"/>
        <v>50.25125628140703</v>
      </c>
      <c r="K36" s="111">
        <f>SUM(K37)</f>
        <v>20000</v>
      </c>
      <c r="L36" s="36">
        <f>SUM(K36/I36)*100</f>
        <v>100</v>
      </c>
      <c r="M36" s="111">
        <f>SUM(M37)</f>
        <v>20000</v>
      </c>
      <c r="N36" s="36">
        <f>SUM(M36/K36)*100</f>
        <v>100</v>
      </c>
    </row>
    <row r="37" spans="1:14" s="26" customFormat="1" ht="13.5" customHeight="1" hidden="1">
      <c r="A37" s="23"/>
      <c r="B37" s="41"/>
      <c r="C37" s="41">
        <v>711</v>
      </c>
      <c r="D37" s="40"/>
      <c r="E37" s="8" t="s">
        <v>88</v>
      </c>
      <c r="F37" s="36">
        <f t="shared" si="8"/>
        <v>13597.45</v>
      </c>
      <c r="G37" s="111">
        <f t="shared" si="8"/>
        <v>39800</v>
      </c>
      <c r="H37" s="36">
        <f t="shared" si="1"/>
        <v>292.70194043736143</v>
      </c>
      <c r="I37" s="111">
        <f t="shared" si="8"/>
        <v>20000</v>
      </c>
      <c r="J37" s="36">
        <f t="shared" si="7"/>
        <v>50.25125628140703</v>
      </c>
      <c r="K37" s="111">
        <f>SUM(K38)</f>
        <v>20000</v>
      </c>
      <c r="L37" s="36">
        <f>SUM(K37/I37)*100</f>
        <v>100</v>
      </c>
      <c r="M37" s="111">
        <f>SUM(M38)</f>
        <v>20000</v>
      </c>
      <c r="N37" s="36">
        <f>SUM(M37/K37)*100</f>
        <v>100</v>
      </c>
    </row>
    <row r="38" spans="1:14" ht="13.5" customHeight="1" hidden="1">
      <c r="A38" s="24"/>
      <c r="D38" s="40">
        <v>7111</v>
      </c>
      <c r="E38" s="8" t="s">
        <v>89</v>
      </c>
      <c r="F38" s="36">
        <v>13597.45</v>
      </c>
      <c r="G38" s="111">
        <v>39800</v>
      </c>
      <c r="H38" s="36">
        <f t="shared" si="1"/>
        <v>292.70194043736143</v>
      </c>
      <c r="I38" s="111">
        <v>20000</v>
      </c>
      <c r="J38" s="36">
        <f t="shared" si="7"/>
        <v>50.25125628140703</v>
      </c>
      <c r="K38" s="111">
        <v>20000</v>
      </c>
      <c r="L38" s="36">
        <f>SUM(K38/I38)*100</f>
        <v>100</v>
      </c>
      <c r="M38" s="111">
        <v>20000</v>
      </c>
      <c r="N38" s="36">
        <f>SUM(M38/K38)*100</f>
        <v>100</v>
      </c>
    </row>
    <row r="39" spans="1:14" ht="13.5" customHeight="1">
      <c r="A39" s="24"/>
      <c r="B39" s="41">
        <v>72</v>
      </c>
      <c r="E39" s="8" t="s">
        <v>39</v>
      </c>
      <c r="F39" s="36">
        <f>SUM(F45,F43,F40)</f>
        <v>18309.74</v>
      </c>
      <c r="G39" s="111">
        <f>SUM(G45,G43,G40)</f>
        <v>39800</v>
      </c>
      <c r="H39" s="36">
        <f t="shared" si="1"/>
        <v>217.3706453505074</v>
      </c>
      <c r="I39" s="111">
        <f>SUM(I45,I43,I40)</f>
        <v>35000</v>
      </c>
      <c r="J39" s="36">
        <f t="shared" si="7"/>
        <v>87.93969849246231</v>
      </c>
      <c r="K39" s="111">
        <f>SUM(K45,K43,K40)</f>
        <v>37000</v>
      </c>
      <c r="L39" s="36">
        <f t="shared" si="2"/>
        <v>105.71428571428572</v>
      </c>
      <c r="M39" s="111">
        <f>SUM(M45,M43,M40)</f>
        <v>25000</v>
      </c>
      <c r="N39" s="36">
        <f t="shared" si="5"/>
        <v>67.56756756756756</v>
      </c>
    </row>
    <row r="40" spans="1:14" ht="13.5" customHeight="1" hidden="1">
      <c r="A40" s="24"/>
      <c r="C40" s="108">
        <v>721</v>
      </c>
      <c r="E40" s="26" t="s">
        <v>37</v>
      </c>
      <c r="F40" s="110">
        <f>SUM(F41:F42)</f>
        <v>18309.74</v>
      </c>
      <c r="G40" s="109">
        <f>SUM(G41:G42)</f>
        <v>39700</v>
      </c>
      <c r="H40" s="110">
        <f t="shared" si="1"/>
        <v>216.82448795012928</v>
      </c>
      <c r="I40" s="109">
        <f>SUM(I41:I42)</f>
        <v>35000</v>
      </c>
      <c r="J40" s="110">
        <f t="shared" si="7"/>
        <v>88.16120906801007</v>
      </c>
      <c r="K40" s="109">
        <f>SUM(K41:K42)</f>
        <v>30000</v>
      </c>
      <c r="L40" s="110">
        <f t="shared" si="2"/>
        <v>85.71428571428571</v>
      </c>
      <c r="M40" s="109">
        <f>SUM(M41:M42)</f>
        <v>25000</v>
      </c>
      <c r="N40" s="110">
        <f t="shared" si="5"/>
        <v>83.33333333333334</v>
      </c>
    </row>
    <row r="41" spans="1:14" s="42" customFormat="1" ht="12.75" hidden="1">
      <c r="A41" s="112"/>
      <c r="B41" s="117"/>
      <c r="C41" s="112"/>
      <c r="D41" s="113">
        <v>7211</v>
      </c>
      <c r="E41" s="114" t="s">
        <v>112</v>
      </c>
      <c r="F41" s="211">
        <v>18309.74</v>
      </c>
      <c r="G41" s="289">
        <v>33100</v>
      </c>
      <c r="H41" s="211">
        <f>G41/F41*100</f>
        <v>180.77809952517075</v>
      </c>
      <c r="I41" s="202">
        <v>30000</v>
      </c>
      <c r="J41" s="36">
        <f t="shared" si="7"/>
        <v>90.6344410876133</v>
      </c>
      <c r="K41" s="202">
        <v>25000</v>
      </c>
      <c r="L41" s="36">
        <f t="shared" si="2"/>
        <v>83.33333333333334</v>
      </c>
      <c r="M41" s="202">
        <v>20000</v>
      </c>
      <c r="N41" s="36">
        <f t="shared" si="5"/>
        <v>80</v>
      </c>
    </row>
    <row r="42" spans="1:14" ht="13.5" customHeight="1" hidden="1">
      <c r="A42" s="24"/>
      <c r="D42" s="40">
        <v>7212</v>
      </c>
      <c r="E42" s="8" t="s">
        <v>38</v>
      </c>
      <c r="F42" s="36">
        <v>0</v>
      </c>
      <c r="G42" s="111">
        <v>6600</v>
      </c>
      <c r="H42" s="36" t="s">
        <v>184</v>
      </c>
      <c r="I42" s="111">
        <v>5000</v>
      </c>
      <c r="J42" s="36">
        <f t="shared" si="7"/>
        <v>75.75757575757575</v>
      </c>
      <c r="K42" s="111">
        <v>5000</v>
      </c>
      <c r="L42" s="36">
        <f t="shared" si="2"/>
        <v>100</v>
      </c>
      <c r="M42" s="111">
        <v>5000</v>
      </c>
      <c r="N42" s="36">
        <f t="shared" si="5"/>
        <v>100</v>
      </c>
    </row>
    <row r="43" spans="1:14" ht="13.5" customHeight="1" hidden="1">
      <c r="A43" s="24"/>
      <c r="B43" s="24"/>
      <c r="C43" s="108">
        <v>722</v>
      </c>
      <c r="D43" s="108"/>
      <c r="E43" s="26" t="s">
        <v>200</v>
      </c>
      <c r="F43" s="110">
        <f>SUM(F44)</f>
        <v>0</v>
      </c>
      <c r="G43" s="109">
        <f>SUM(G44)</f>
        <v>100</v>
      </c>
      <c r="H43" s="110" t="s">
        <v>184</v>
      </c>
      <c r="I43" s="109">
        <f>SUM(I44)</f>
        <v>0</v>
      </c>
      <c r="J43" s="110" t="s">
        <v>184</v>
      </c>
      <c r="K43" s="109">
        <f>SUM(K44)</f>
        <v>0</v>
      </c>
      <c r="L43" s="110" t="s">
        <v>184</v>
      </c>
      <c r="M43" s="109">
        <f>SUM(M44)</f>
        <v>0</v>
      </c>
      <c r="N43" s="36" t="s">
        <v>184</v>
      </c>
    </row>
    <row r="44" spans="1:14" ht="12.75" hidden="1">
      <c r="A44" s="24"/>
      <c r="B44" s="24"/>
      <c r="C44" s="178"/>
      <c r="D44" s="178">
        <v>7222</v>
      </c>
      <c r="E44" s="114" t="s">
        <v>85</v>
      </c>
      <c r="F44" s="211">
        <v>0</v>
      </c>
      <c r="G44" s="289">
        <v>100</v>
      </c>
      <c r="H44" s="211" t="s">
        <v>184</v>
      </c>
      <c r="I44" s="202">
        <v>0</v>
      </c>
      <c r="J44" s="36" t="s">
        <v>184</v>
      </c>
      <c r="K44" s="202">
        <v>0</v>
      </c>
      <c r="L44" s="36" t="s">
        <v>184</v>
      </c>
      <c r="M44" s="202">
        <v>0</v>
      </c>
      <c r="N44" s="36" t="s">
        <v>184</v>
      </c>
    </row>
    <row r="45" spans="1:14" ht="12.75" hidden="1">
      <c r="A45" s="24"/>
      <c r="B45" s="24"/>
      <c r="C45" s="108">
        <v>723</v>
      </c>
      <c r="D45" s="108"/>
      <c r="E45" s="26" t="s">
        <v>201</v>
      </c>
      <c r="F45" s="110">
        <f>SUM(F46:F47)</f>
        <v>0</v>
      </c>
      <c r="G45" s="109">
        <f>SUM(G46)</f>
        <v>0</v>
      </c>
      <c r="H45" s="110" t="s">
        <v>184</v>
      </c>
      <c r="I45" s="109">
        <f>SUM(I46)</f>
        <v>0</v>
      </c>
      <c r="J45" s="110" t="s">
        <v>184</v>
      </c>
      <c r="K45" s="109">
        <f>SUM(K46)</f>
        <v>7000</v>
      </c>
      <c r="L45" s="110" t="s">
        <v>184</v>
      </c>
      <c r="M45" s="109">
        <f>SUM(M46)</f>
        <v>0</v>
      </c>
      <c r="N45" s="110">
        <f t="shared" si="5"/>
        <v>0</v>
      </c>
    </row>
    <row r="46" spans="1:14" ht="12.75" hidden="1">
      <c r="A46" s="24"/>
      <c r="B46" s="24"/>
      <c r="C46" s="4"/>
      <c r="D46" s="22">
        <v>7231</v>
      </c>
      <c r="E46" s="4" t="s">
        <v>174</v>
      </c>
      <c r="F46" s="211">
        <v>0</v>
      </c>
      <c r="G46" s="289">
        <v>0</v>
      </c>
      <c r="H46" s="211" t="s">
        <v>184</v>
      </c>
      <c r="I46" s="202">
        <v>0</v>
      </c>
      <c r="J46" s="36" t="s">
        <v>184</v>
      </c>
      <c r="K46" s="202">
        <v>7000</v>
      </c>
      <c r="L46" s="36" t="s">
        <v>184</v>
      </c>
      <c r="M46" s="202">
        <v>0</v>
      </c>
      <c r="N46" s="36">
        <f t="shared" si="5"/>
        <v>0</v>
      </c>
    </row>
    <row r="47" spans="1:4" ht="12.75">
      <c r="A47" s="24"/>
      <c r="B47" s="24"/>
      <c r="C47" s="24"/>
      <c r="D47" s="22"/>
    </row>
    <row r="48" spans="1:4" ht="12.75">
      <c r="A48" s="24"/>
      <c r="B48" s="24"/>
      <c r="C48" s="24"/>
      <c r="D48" s="22"/>
    </row>
    <row r="49" spans="1:4" ht="12.75">
      <c r="A49" s="24"/>
      <c r="B49" s="24"/>
      <c r="C49" s="24"/>
      <c r="D49" s="22"/>
    </row>
    <row r="50" spans="1:4" ht="12.75">
      <c r="A50" s="24"/>
      <c r="B50" s="24"/>
      <c r="C50" s="24"/>
      <c r="D50" s="22"/>
    </row>
    <row r="51" spans="1:4" ht="12.75">
      <c r="A51" s="24"/>
      <c r="B51" s="24"/>
      <c r="C51" s="24"/>
      <c r="D51" s="22"/>
    </row>
    <row r="52" spans="1:4" ht="12.75">
      <c r="A52" s="24"/>
      <c r="B52" s="24"/>
      <c r="C52" s="24"/>
      <c r="D52" s="22"/>
    </row>
    <row r="53" spans="1:4" ht="12.75">
      <c r="A53" s="24"/>
      <c r="B53" s="24"/>
      <c r="C53" s="24"/>
      <c r="D53" s="22"/>
    </row>
    <row r="54" spans="1:4" ht="12.75">
      <c r="A54" s="24"/>
      <c r="B54" s="24"/>
      <c r="C54" s="24"/>
      <c r="D54" s="22"/>
    </row>
    <row r="55" spans="1:4" ht="12.75">
      <c r="A55" s="24"/>
      <c r="B55" s="24"/>
      <c r="C55" s="24"/>
      <c r="D55" s="22"/>
    </row>
    <row r="56" spans="1:4" ht="12.75">
      <c r="A56" s="24"/>
      <c r="B56" s="24"/>
      <c r="C56" s="24"/>
      <c r="D56" s="22"/>
    </row>
    <row r="57" spans="1:4" ht="12.75">
      <c r="A57" s="24"/>
      <c r="B57" s="24"/>
      <c r="C57" s="24"/>
      <c r="D57" s="22"/>
    </row>
    <row r="58" spans="1:4" ht="12.75">
      <c r="A58" s="24"/>
      <c r="B58" s="24"/>
      <c r="C58" s="24"/>
      <c r="D58" s="22"/>
    </row>
    <row r="59" spans="1:4" ht="12.75">
      <c r="A59" s="24"/>
      <c r="B59" s="24"/>
      <c r="C59" s="24"/>
      <c r="D59" s="22"/>
    </row>
    <row r="60" spans="1:4" ht="12.75">
      <c r="A60" s="24"/>
      <c r="B60" s="24"/>
      <c r="C60" s="24"/>
      <c r="D60" s="22"/>
    </row>
    <row r="61" spans="1:4" ht="12.75">
      <c r="A61" s="24"/>
      <c r="B61" s="24"/>
      <c r="C61" s="24"/>
      <c r="D61" s="22"/>
    </row>
    <row r="62" spans="1:4" ht="12.75">
      <c r="A62" s="24"/>
      <c r="B62" s="24"/>
      <c r="C62" s="24"/>
      <c r="D62" s="22"/>
    </row>
    <row r="63" spans="1:4" ht="12.75">
      <c r="A63" s="24"/>
      <c r="B63" s="24"/>
      <c r="C63" s="24"/>
      <c r="D63" s="22"/>
    </row>
    <row r="64" spans="1:4" ht="12.75">
      <c r="A64" s="24"/>
      <c r="B64" s="24"/>
      <c r="C64" s="24"/>
      <c r="D64" s="22"/>
    </row>
    <row r="65" spans="1:4" ht="12.75">
      <c r="A65" s="24"/>
      <c r="B65" s="24"/>
      <c r="C65" s="24"/>
      <c r="D65" s="22"/>
    </row>
    <row r="66" spans="1:4" ht="12.75">
      <c r="A66" s="24"/>
      <c r="B66" s="24"/>
      <c r="C66" s="24"/>
      <c r="D66" s="22"/>
    </row>
    <row r="67" spans="1:4" ht="12.75">
      <c r="A67" s="24"/>
      <c r="B67" s="24"/>
      <c r="C67" s="24"/>
      <c r="D67" s="22"/>
    </row>
    <row r="68" spans="1:4" ht="12.75">
      <c r="A68" s="24"/>
      <c r="B68" s="24"/>
      <c r="C68" s="24"/>
      <c r="D68" s="22"/>
    </row>
    <row r="69" spans="1:4" ht="12.75">
      <c r="A69" s="24"/>
      <c r="B69" s="24"/>
      <c r="C69" s="24"/>
      <c r="D69" s="22"/>
    </row>
    <row r="70" spans="1:6" ht="12.75">
      <c r="A70" s="49"/>
      <c r="B70" s="24"/>
      <c r="C70" s="24"/>
      <c r="D70" s="49"/>
      <c r="E70" s="44"/>
      <c r="F70" s="258"/>
    </row>
    <row r="71" spans="1:6" ht="12.75">
      <c r="A71" s="108"/>
      <c r="D71" s="50"/>
      <c r="E71" s="44"/>
      <c r="F71" s="258"/>
    </row>
    <row r="72" spans="1:6" ht="12.75">
      <c r="A72" s="108"/>
      <c r="B72" s="108"/>
      <c r="D72" s="50"/>
      <c r="E72" s="43"/>
      <c r="F72" s="259"/>
    </row>
    <row r="73" spans="1:6" ht="12.75">
      <c r="A73" s="108"/>
      <c r="C73" s="108"/>
      <c r="D73" s="50"/>
      <c r="E73" s="43"/>
      <c r="F73" s="259"/>
    </row>
    <row r="74" spans="1:6" ht="12.75">
      <c r="A74" s="108"/>
      <c r="C74" s="108"/>
      <c r="D74" s="51"/>
      <c r="E74" s="52"/>
      <c r="F74" s="260"/>
    </row>
    <row r="75" spans="1:6" ht="12.75">
      <c r="A75" s="108"/>
      <c r="C75" s="108"/>
      <c r="D75" s="51"/>
      <c r="E75" s="44"/>
      <c r="F75" s="258"/>
    </row>
    <row r="76" spans="1:6" ht="12.75">
      <c r="A76" s="108"/>
      <c r="C76" s="108"/>
      <c r="D76" s="51"/>
      <c r="E76" s="45"/>
      <c r="F76" s="261"/>
    </row>
    <row r="77" spans="2:6" ht="12.75">
      <c r="B77" s="108"/>
      <c r="D77" s="53"/>
      <c r="E77" s="54"/>
      <c r="F77" s="262"/>
    </row>
    <row r="78" spans="4:6" ht="12.75">
      <c r="D78" s="53"/>
      <c r="E78" s="54"/>
      <c r="F78" s="262"/>
    </row>
    <row r="79" spans="4:6" ht="12.75">
      <c r="D79" s="51"/>
      <c r="E79" s="45"/>
      <c r="F79" s="261"/>
    </row>
    <row r="80" spans="4:6" ht="12.75">
      <c r="D80" s="53"/>
      <c r="E80" s="54"/>
      <c r="F80" s="262"/>
    </row>
    <row r="81" spans="3:6" ht="12.75">
      <c r="C81" s="108"/>
      <c r="D81" s="53"/>
      <c r="E81" s="44"/>
      <c r="F81" s="258"/>
    </row>
    <row r="82" spans="3:6" ht="12.75">
      <c r="C82" s="108"/>
      <c r="D82" s="53"/>
      <c r="E82" s="45"/>
      <c r="F82" s="261"/>
    </row>
    <row r="83" spans="4:6" ht="12.75">
      <c r="D83" s="53"/>
      <c r="E83" s="54"/>
      <c r="F83" s="262"/>
    </row>
    <row r="84" spans="4:6" ht="12.75">
      <c r="D84" s="53"/>
      <c r="E84" s="54"/>
      <c r="F84" s="262"/>
    </row>
    <row r="85" spans="4:6" ht="12.75">
      <c r="D85" s="53"/>
      <c r="E85" s="45"/>
      <c r="F85" s="261"/>
    </row>
    <row r="86" spans="4:6" ht="12.75">
      <c r="D86" s="53"/>
      <c r="E86" s="54"/>
      <c r="F86" s="262"/>
    </row>
    <row r="87" spans="4:6" ht="12.75">
      <c r="D87" s="53"/>
      <c r="E87" s="54"/>
      <c r="F87" s="262"/>
    </row>
    <row r="88" spans="4:6" ht="12.75">
      <c r="D88" s="53"/>
      <c r="E88" s="45"/>
      <c r="F88" s="261"/>
    </row>
    <row r="89" spans="4:6" ht="12.75">
      <c r="D89" s="53"/>
      <c r="E89" s="54"/>
      <c r="F89" s="262"/>
    </row>
    <row r="90" spans="4:6" ht="12.75">
      <c r="D90" s="53"/>
      <c r="E90" s="54"/>
      <c r="F90" s="262"/>
    </row>
    <row r="91" spans="4:6" ht="12.75">
      <c r="D91" s="53"/>
      <c r="E91" s="54"/>
      <c r="F91" s="262"/>
    </row>
    <row r="92" spans="2:6" ht="12.75">
      <c r="B92" s="108"/>
      <c r="D92" s="53"/>
      <c r="E92" s="43"/>
      <c r="F92" s="259"/>
    </row>
    <row r="93" spans="3:6" ht="12.75">
      <c r="C93" s="108"/>
      <c r="D93" s="53"/>
      <c r="E93" s="44"/>
      <c r="F93" s="258"/>
    </row>
    <row r="94" spans="3:6" ht="12.75">
      <c r="C94" s="108"/>
      <c r="D94" s="51"/>
      <c r="E94" s="45"/>
      <c r="F94" s="261"/>
    </row>
    <row r="95" spans="4:6" ht="12.75">
      <c r="D95" s="53"/>
      <c r="E95" s="54"/>
      <c r="F95" s="262"/>
    </row>
    <row r="96" spans="2:6" ht="12.75">
      <c r="B96" s="108"/>
      <c r="D96" s="53"/>
      <c r="E96" s="43"/>
      <c r="F96" s="259"/>
    </row>
    <row r="97" spans="3:6" ht="12.75">
      <c r="C97" s="108"/>
      <c r="D97" s="53"/>
      <c r="E97" s="43"/>
      <c r="F97" s="259"/>
    </row>
    <row r="98" spans="3:6" ht="12.75">
      <c r="C98" s="108"/>
      <c r="D98" s="55"/>
      <c r="E98" s="45"/>
      <c r="F98" s="261"/>
    </row>
    <row r="99" spans="4:6" ht="12.75">
      <c r="D99" s="56"/>
      <c r="E99" s="57"/>
      <c r="F99" s="263"/>
    </row>
    <row r="100" spans="4:6" ht="12.75">
      <c r="D100" s="51"/>
      <c r="E100" s="52"/>
      <c r="F100" s="260"/>
    </row>
    <row r="101" spans="4:6" ht="12.75">
      <c r="D101" s="53"/>
      <c r="E101" s="54"/>
      <c r="F101" s="262"/>
    </row>
    <row r="102" spans="3:6" ht="12.75">
      <c r="C102" s="108"/>
      <c r="D102" s="53"/>
      <c r="E102" s="44"/>
      <c r="F102" s="258"/>
    </row>
    <row r="103" spans="3:6" ht="12.75">
      <c r="C103" s="108"/>
      <c r="D103" s="53"/>
      <c r="E103" s="45"/>
      <c r="F103" s="261"/>
    </row>
    <row r="104" spans="4:6" ht="12.75">
      <c r="D104" s="53"/>
      <c r="E104" s="54"/>
      <c r="F104" s="262"/>
    </row>
    <row r="105" spans="4:6" ht="12.75">
      <c r="D105" s="53"/>
      <c r="E105" s="52"/>
      <c r="F105" s="260"/>
    </row>
    <row r="106" spans="4:6" ht="12.75">
      <c r="D106" s="53"/>
      <c r="E106" s="54"/>
      <c r="F106" s="262"/>
    </row>
    <row r="107" spans="4:6" ht="12.75">
      <c r="D107" s="53"/>
      <c r="E107" s="45"/>
      <c r="F107" s="261"/>
    </row>
    <row r="108" spans="4:6" ht="12.75">
      <c r="D108" s="56"/>
      <c r="E108" s="57"/>
      <c r="F108" s="263"/>
    </row>
    <row r="109" spans="2:6" ht="12.75">
      <c r="B109" s="108"/>
      <c r="D109" s="56"/>
      <c r="E109" s="44"/>
      <c r="F109" s="258"/>
    </row>
    <row r="110" spans="3:6" ht="12.75">
      <c r="C110" s="108"/>
      <c r="D110" s="56"/>
      <c r="E110" s="58"/>
      <c r="F110" s="264"/>
    </row>
    <row r="111" spans="3:6" ht="12.75">
      <c r="C111" s="108"/>
      <c r="D111" s="51"/>
      <c r="E111" s="45"/>
      <c r="F111" s="261"/>
    </row>
    <row r="112" spans="4:6" ht="12.75">
      <c r="D112" s="53"/>
      <c r="E112" s="54"/>
      <c r="F112" s="262"/>
    </row>
    <row r="113" spans="2:6" ht="12.75">
      <c r="B113" s="108"/>
      <c r="D113" s="53"/>
      <c r="E113" s="43"/>
      <c r="F113" s="259"/>
    </row>
    <row r="114" spans="3:6" ht="12.75">
      <c r="C114" s="108"/>
      <c r="D114" s="53"/>
      <c r="E114" s="44"/>
      <c r="F114" s="258"/>
    </row>
    <row r="115" spans="3:6" ht="12.75">
      <c r="C115" s="108"/>
      <c r="D115" s="51"/>
      <c r="E115" s="45"/>
      <c r="F115" s="261"/>
    </row>
    <row r="116" spans="4:6" ht="12.75">
      <c r="D116" s="56"/>
      <c r="E116" s="54"/>
      <c r="F116" s="262"/>
    </row>
    <row r="117" spans="3:6" ht="12.75">
      <c r="C117" s="108"/>
      <c r="D117" s="56"/>
      <c r="E117" s="44"/>
      <c r="F117" s="258"/>
    </row>
    <row r="118" spans="4:6" ht="12.75">
      <c r="D118" s="51"/>
      <c r="E118" s="45"/>
      <c r="F118" s="261"/>
    </row>
    <row r="119" spans="4:6" ht="12.75">
      <c r="D119" s="53"/>
      <c r="E119" s="54"/>
      <c r="F119" s="262"/>
    </row>
    <row r="120" spans="4:6" ht="12.75">
      <c r="D120" s="51"/>
      <c r="E120" s="45"/>
      <c r="F120" s="261"/>
    </row>
    <row r="121" spans="4:6" ht="12.75">
      <c r="D121" s="53"/>
      <c r="E121" s="54"/>
      <c r="F121" s="262"/>
    </row>
    <row r="122" spans="4:6" ht="12.75">
      <c r="D122" s="53"/>
      <c r="E122" s="54"/>
      <c r="F122" s="262"/>
    </row>
    <row r="123" spans="1:6" ht="12.75">
      <c r="A123" s="108"/>
      <c r="D123" s="50"/>
      <c r="E123" s="44"/>
      <c r="F123" s="258"/>
    </row>
    <row r="124" spans="2:6" ht="13.5">
      <c r="B124" s="108"/>
      <c r="C124" s="108"/>
      <c r="D124" s="59"/>
      <c r="E124" s="44"/>
      <c r="F124" s="258"/>
    </row>
    <row r="125" spans="2:6" ht="13.5">
      <c r="B125" s="108"/>
      <c r="C125" s="108"/>
      <c r="D125" s="59"/>
      <c r="E125" s="43"/>
      <c r="F125" s="259"/>
    </row>
    <row r="126" spans="2:6" ht="12.75">
      <c r="B126" s="108"/>
      <c r="C126" s="108"/>
      <c r="D126" s="51"/>
      <c r="E126" s="52"/>
      <c r="F126" s="260"/>
    </row>
    <row r="127" spans="4:6" ht="12.75">
      <c r="D127" s="53"/>
      <c r="E127" s="54"/>
      <c r="F127" s="262"/>
    </row>
    <row r="128" spans="2:6" ht="12.75">
      <c r="B128" s="108"/>
      <c r="D128" s="53"/>
      <c r="E128" s="44"/>
      <c r="F128" s="258"/>
    </row>
    <row r="129" spans="3:6" ht="12.75">
      <c r="C129" s="108"/>
      <c r="D129" s="53"/>
      <c r="E129" s="43"/>
      <c r="F129" s="259"/>
    </row>
    <row r="130" spans="3:6" ht="12.75">
      <c r="C130" s="108"/>
      <c r="D130" s="51"/>
      <c r="E130" s="45"/>
      <c r="F130" s="261"/>
    </row>
    <row r="131" spans="4:6" ht="12.75">
      <c r="D131" s="53"/>
      <c r="E131" s="54"/>
      <c r="F131" s="262"/>
    </row>
    <row r="132" spans="4:6" ht="12.75">
      <c r="D132" s="53"/>
      <c r="E132" s="54"/>
      <c r="F132" s="262"/>
    </row>
    <row r="133" spans="4:6" ht="12.75">
      <c r="D133" s="60"/>
      <c r="E133" s="61"/>
      <c r="F133" s="265"/>
    </row>
    <row r="134" spans="4:6" ht="12.75">
      <c r="D134" s="53"/>
      <c r="E134" s="54"/>
      <c r="F134" s="262"/>
    </row>
    <row r="135" spans="4:6" ht="12.75">
      <c r="D135" s="53"/>
      <c r="E135" s="54"/>
      <c r="F135" s="262"/>
    </row>
    <row r="136" spans="4:6" ht="12.75">
      <c r="D136" s="53"/>
      <c r="E136" s="54"/>
      <c r="F136" s="262"/>
    </row>
    <row r="137" spans="4:6" ht="12.75">
      <c r="D137" s="51"/>
      <c r="E137" s="45"/>
      <c r="F137" s="261"/>
    </row>
    <row r="138" spans="4:6" ht="12.75">
      <c r="D138" s="53"/>
      <c r="E138" s="54"/>
      <c r="F138" s="262"/>
    </row>
    <row r="139" spans="4:6" ht="12.75">
      <c r="D139" s="51"/>
      <c r="E139" s="45"/>
      <c r="F139" s="261"/>
    </row>
    <row r="140" spans="4:6" ht="12.75">
      <c r="D140" s="53"/>
      <c r="E140" s="54"/>
      <c r="F140" s="262"/>
    </row>
    <row r="141" spans="4:6" ht="12.75">
      <c r="D141" s="53"/>
      <c r="E141" s="54"/>
      <c r="F141" s="262"/>
    </row>
    <row r="142" spans="4:6" ht="12.75">
      <c r="D142" s="53"/>
      <c r="E142" s="54"/>
      <c r="F142" s="262"/>
    </row>
    <row r="143" spans="4:6" ht="12.75">
      <c r="D143" s="53"/>
      <c r="E143" s="54"/>
      <c r="F143" s="262"/>
    </row>
    <row r="144" spans="1:6" ht="12.75">
      <c r="A144" s="44"/>
      <c r="B144" s="44"/>
      <c r="C144" s="44"/>
      <c r="D144" s="62"/>
      <c r="E144" s="63"/>
      <c r="F144" s="266"/>
    </row>
    <row r="145" spans="3:6" ht="12.75">
      <c r="C145" s="108"/>
      <c r="D145" s="53"/>
      <c r="E145" s="43"/>
      <c r="F145" s="259"/>
    </row>
    <row r="146" spans="4:6" ht="12.75">
      <c r="D146" s="64"/>
      <c r="E146" s="30"/>
      <c r="F146" s="249"/>
    </row>
    <row r="147" spans="4:6" ht="12.75">
      <c r="D147" s="53"/>
      <c r="E147" s="54"/>
      <c r="F147" s="262"/>
    </row>
    <row r="148" spans="4:6" ht="12.75">
      <c r="D148" s="60"/>
      <c r="E148" s="61"/>
      <c r="F148" s="265"/>
    </row>
    <row r="149" spans="4:6" ht="12.75">
      <c r="D149" s="60"/>
      <c r="E149" s="61"/>
      <c r="F149" s="265"/>
    </row>
    <row r="150" spans="4:6" ht="12.75">
      <c r="D150" s="53"/>
      <c r="E150" s="54"/>
      <c r="F150" s="262"/>
    </row>
    <row r="151" spans="4:6" ht="12.75">
      <c r="D151" s="51"/>
      <c r="E151" s="45"/>
      <c r="F151" s="261"/>
    </row>
    <row r="152" spans="4:6" ht="12.75">
      <c r="D152" s="53"/>
      <c r="E152" s="54"/>
      <c r="F152" s="262"/>
    </row>
    <row r="153" spans="4:6" ht="12.75">
      <c r="D153" s="53"/>
      <c r="E153" s="54"/>
      <c r="F153" s="262"/>
    </row>
    <row r="154" spans="4:6" ht="12.75">
      <c r="D154" s="51"/>
      <c r="E154" s="45"/>
      <c r="F154" s="261"/>
    </row>
    <row r="155" spans="4:6" ht="12.75">
      <c r="D155" s="53"/>
      <c r="E155" s="54"/>
      <c r="F155" s="262"/>
    </row>
    <row r="156" spans="4:6" ht="12.75">
      <c r="D156" s="60"/>
      <c r="E156" s="61"/>
      <c r="F156" s="265"/>
    </row>
    <row r="157" spans="4:6" ht="12.75">
      <c r="D157" s="51"/>
      <c r="E157" s="30"/>
      <c r="F157" s="249"/>
    </row>
    <row r="158" spans="4:6" ht="12.75">
      <c r="D158" s="56"/>
      <c r="E158" s="61"/>
      <c r="F158" s="265"/>
    </row>
    <row r="159" spans="4:6" ht="12.75">
      <c r="D159" s="51"/>
      <c r="E159" s="45"/>
      <c r="F159" s="261"/>
    </row>
    <row r="160" spans="4:6" ht="12.75">
      <c r="D160" s="53"/>
      <c r="E160" s="54"/>
      <c r="F160" s="262"/>
    </row>
    <row r="161" spans="3:6" ht="12.75">
      <c r="C161" s="108"/>
      <c r="D161" s="53"/>
      <c r="E161" s="43"/>
      <c r="F161" s="259"/>
    </row>
    <row r="162" spans="4:6" ht="12.75">
      <c r="D162" s="56"/>
      <c r="E162" s="45"/>
      <c r="F162" s="261"/>
    </row>
    <row r="163" spans="4:6" ht="12.75">
      <c r="D163" s="56"/>
      <c r="E163" s="61"/>
      <c r="F163" s="265"/>
    </row>
    <row r="164" spans="3:6" ht="12.75">
      <c r="C164" s="108"/>
      <c r="D164" s="56"/>
      <c r="E164" s="65"/>
      <c r="F164" s="267"/>
    </row>
    <row r="165" spans="3:6" ht="12.75">
      <c r="C165" s="108"/>
      <c r="D165" s="51"/>
      <c r="E165" s="52"/>
      <c r="F165" s="260"/>
    </row>
    <row r="166" spans="4:6" ht="12.75">
      <c r="D166" s="53"/>
      <c r="E166" s="54"/>
      <c r="F166" s="262"/>
    </row>
    <row r="167" spans="4:5" ht="12.75">
      <c r="D167" s="64"/>
      <c r="E167" s="66"/>
    </row>
    <row r="168" spans="4:6" ht="12.75">
      <c r="D168" s="60"/>
      <c r="E168" s="61"/>
      <c r="F168" s="265"/>
    </row>
    <row r="169" spans="2:6" ht="12.75">
      <c r="B169" s="108"/>
      <c r="D169" s="60"/>
      <c r="E169" s="65"/>
      <c r="F169" s="267"/>
    </row>
    <row r="170" spans="3:6" ht="12.75">
      <c r="C170" s="108"/>
      <c r="D170" s="60"/>
      <c r="E170" s="65"/>
      <c r="F170" s="267"/>
    </row>
    <row r="171" spans="4:6" ht="12.75">
      <c r="D171" s="64"/>
      <c r="E171" s="30"/>
      <c r="F171" s="249"/>
    </row>
    <row r="172" spans="4:6" ht="12.75">
      <c r="D172" s="60"/>
      <c r="E172" s="61"/>
      <c r="F172" s="265"/>
    </row>
    <row r="173" spans="2:6" ht="12.75">
      <c r="B173" s="108"/>
      <c r="D173" s="60"/>
      <c r="E173" s="67"/>
      <c r="F173" s="233"/>
    </row>
    <row r="174" spans="3:6" ht="12.75">
      <c r="C174" s="108"/>
      <c r="D174" s="60"/>
      <c r="E174" s="43"/>
      <c r="F174" s="259"/>
    </row>
    <row r="175" spans="3:6" ht="12.75">
      <c r="C175" s="108"/>
      <c r="D175" s="51"/>
      <c r="E175" s="52"/>
      <c r="F175" s="260"/>
    </row>
    <row r="176" spans="4:6" ht="12.75">
      <c r="D176" s="53"/>
      <c r="E176" s="54"/>
      <c r="F176" s="262"/>
    </row>
    <row r="177" spans="3:6" ht="12.75">
      <c r="C177" s="108"/>
      <c r="D177" s="53"/>
      <c r="E177" s="65"/>
      <c r="F177" s="267"/>
    </row>
    <row r="178" spans="4:6" ht="12.75">
      <c r="D178" s="64"/>
      <c r="E178" s="30"/>
      <c r="F178" s="249"/>
    </row>
    <row r="179" spans="4:6" ht="12.75">
      <c r="D179" s="60"/>
      <c r="E179" s="61"/>
      <c r="F179" s="265"/>
    </row>
    <row r="180" spans="4:6" ht="12.75">
      <c r="D180" s="53"/>
      <c r="E180" s="54"/>
      <c r="F180" s="262"/>
    </row>
    <row r="181" spans="1:6" ht="12.75">
      <c r="A181" s="49"/>
      <c r="B181" s="24"/>
      <c r="C181" s="24"/>
      <c r="D181" s="4"/>
      <c r="E181" s="44"/>
      <c r="F181" s="258"/>
    </row>
    <row r="182" spans="1:6" ht="12.75">
      <c r="A182" s="108"/>
      <c r="D182" s="50"/>
      <c r="E182" s="44"/>
      <c r="F182" s="258"/>
    </row>
    <row r="183" spans="1:6" ht="12.75">
      <c r="A183" s="108"/>
      <c r="B183" s="108"/>
      <c r="D183" s="50"/>
      <c r="E183" s="43"/>
      <c r="F183" s="259"/>
    </row>
    <row r="184" spans="3:6" ht="12.75">
      <c r="C184" s="108"/>
      <c r="D184" s="53"/>
      <c r="E184" s="44"/>
      <c r="F184" s="258"/>
    </row>
    <row r="185" spans="4:6" ht="12.75">
      <c r="D185" s="55"/>
      <c r="E185" s="45"/>
      <c r="F185" s="261"/>
    </row>
    <row r="186" spans="2:6" ht="12.75">
      <c r="B186" s="108"/>
      <c r="D186" s="53"/>
      <c r="E186" s="43"/>
      <c r="F186" s="259"/>
    </row>
    <row r="187" spans="3:6" ht="12.75">
      <c r="C187" s="108"/>
      <c r="D187" s="53"/>
      <c r="E187" s="43"/>
      <c r="F187" s="259"/>
    </row>
    <row r="188" spans="4:6" ht="12.75">
      <c r="D188" s="51"/>
      <c r="E188" s="52"/>
      <c r="F188" s="260"/>
    </row>
    <row r="189" spans="3:6" ht="12.75">
      <c r="C189" s="108"/>
      <c r="D189" s="53"/>
      <c r="E189" s="44"/>
      <c r="F189" s="258"/>
    </row>
    <row r="190" spans="4:6" ht="12.75">
      <c r="D190" s="53"/>
      <c r="E190" s="52"/>
      <c r="F190" s="260"/>
    </row>
    <row r="191" spans="2:6" ht="12.75">
      <c r="B191" s="108"/>
      <c r="D191" s="56"/>
      <c r="E191" s="44"/>
      <c r="F191" s="258"/>
    </row>
    <row r="192" spans="3:6" ht="12.75">
      <c r="C192" s="108"/>
      <c r="D192" s="56"/>
      <c r="E192" s="58"/>
      <c r="F192" s="264"/>
    </row>
    <row r="193" spans="4:6" ht="12.75">
      <c r="D193" s="51"/>
      <c r="E193" s="45"/>
      <c r="F193" s="261"/>
    </row>
    <row r="194" spans="1:6" ht="12.75">
      <c r="A194" s="108"/>
      <c r="D194" s="50"/>
      <c r="E194" s="44"/>
      <c r="F194" s="258"/>
    </row>
    <row r="195" spans="2:6" ht="12.75">
      <c r="B195" s="108"/>
      <c r="D195" s="53"/>
      <c r="E195" s="44"/>
      <c r="F195" s="258"/>
    </row>
    <row r="196" spans="3:6" ht="12.75">
      <c r="C196" s="108"/>
      <c r="D196" s="53"/>
      <c r="E196" s="43"/>
      <c r="F196" s="259"/>
    </row>
    <row r="197" spans="3:6" ht="12.75">
      <c r="C197" s="108"/>
      <c r="D197" s="51"/>
      <c r="E197" s="45"/>
      <c r="F197" s="261"/>
    </row>
    <row r="198" spans="3:6" ht="12.75">
      <c r="C198" s="108"/>
      <c r="D198" s="53"/>
      <c r="E198" s="43"/>
      <c r="F198" s="259"/>
    </row>
    <row r="199" spans="4:6" ht="12.75">
      <c r="D199" s="64"/>
      <c r="E199" s="30"/>
      <c r="F199" s="249"/>
    </row>
    <row r="200" spans="3:6" ht="12.75">
      <c r="C200" s="108"/>
      <c r="D200" s="56"/>
      <c r="E200" s="65"/>
      <c r="F200" s="267"/>
    </row>
    <row r="201" spans="3:6" ht="12.75">
      <c r="C201" s="108"/>
      <c r="D201" s="51"/>
      <c r="E201" s="52"/>
      <c r="F201" s="260"/>
    </row>
    <row r="202" spans="4:6" ht="12.75">
      <c r="D202" s="64"/>
      <c r="E202" s="31"/>
      <c r="F202" s="241"/>
    </row>
    <row r="203" spans="2:6" ht="12.75">
      <c r="B203" s="108"/>
      <c r="D203" s="60"/>
      <c r="E203" s="67"/>
      <c r="F203" s="233"/>
    </row>
    <row r="204" spans="3:6" ht="12.75">
      <c r="C204" s="108"/>
      <c r="D204" s="60"/>
      <c r="E204" s="43"/>
      <c r="F204" s="259"/>
    </row>
    <row r="205" spans="3:6" ht="12.75">
      <c r="C205" s="108"/>
      <c r="D205" s="51"/>
      <c r="E205" s="52"/>
      <c r="F205" s="260"/>
    </row>
    <row r="206" spans="3:6" ht="12.75">
      <c r="C206" s="108"/>
      <c r="D206" s="51"/>
      <c r="E206" s="52"/>
      <c r="F206" s="260"/>
    </row>
    <row r="207" spans="4:6" ht="12.75">
      <c r="D207" s="53"/>
      <c r="E207" s="54"/>
      <c r="F207" s="262"/>
    </row>
    <row r="208" spans="1:5" ht="12.75">
      <c r="A208" s="305"/>
      <c r="B208" s="306"/>
      <c r="C208" s="306"/>
      <c r="D208" s="306"/>
      <c r="E208" s="306"/>
    </row>
    <row r="209" spans="1:6" ht="12.75">
      <c r="A209" s="68"/>
      <c r="B209" s="68"/>
      <c r="C209" s="68"/>
      <c r="D209" s="69"/>
      <c r="E209" s="70"/>
      <c r="F209" s="266"/>
    </row>
    <row r="211" spans="1:6" ht="12.75">
      <c r="A211" s="108"/>
      <c r="B211" s="108"/>
      <c r="C211" s="108"/>
      <c r="D211" s="38"/>
      <c r="E211" s="21"/>
      <c r="F211" s="233"/>
    </row>
    <row r="212" spans="1:6" ht="12.75">
      <c r="A212" s="108"/>
      <c r="B212" s="108"/>
      <c r="C212" s="108"/>
      <c r="D212" s="38"/>
      <c r="E212" s="21"/>
      <c r="F212" s="233"/>
    </row>
    <row r="213" spans="1:6" ht="12.75">
      <c r="A213" s="108"/>
      <c r="B213" s="108"/>
      <c r="C213" s="108"/>
      <c r="D213" s="38"/>
      <c r="E213" s="21"/>
      <c r="F213" s="233"/>
    </row>
    <row r="214" spans="1:6" ht="12.75">
      <c r="A214" s="108"/>
      <c r="B214" s="108"/>
      <c r="C214" s="108"/>
      <c r="D214" s="38"/>
      <c r="E214" s="21"/>
      <c r="F214" s="233"/>
    </row>
    <row r="215" spans="1:6" ht="12.75">
      <c r="A215" s="108"/>
      <c r="B215" s="108"/>
      <c r="C215" s="108"/>
      <c r="D215" s="38"/>
      <c r="E215" s="21"/>
      <c r="F215" s="233"/>
    </row>
    <row r="216" spans="1:3" ht="12.75">
      <c r="A216" s="108"/>
      <c r="B216" s="108"/>
      <c r="C216" s="108"/>
    </row>
    <row r="217" spans="1:6" ht="12.75">
      <c r="A217" s="108"/>
      <c r="B217" s="108"/>
      <c r="C217" s="108"/>
      <c r="D217" s="38"/>
      <c r="E217" s="21"/>
      <c r="F217" s="233"/>
    </row>
    <row r="218" spans="1:6" ht="12.75">
      <c r="A218" s="108"/>
      <c r="B218" s="108"/>
      <c r="C218" s="108"/>
      <c r="D218" s="38"/>
      <c r="E218" s="32"/>
      <c r="F218" s="267"/>
    </row>
    <row r="219" spans="1:6" ht="12.75">
      <c r="A219" s="108"/>
      <c r="B219" s="108"/>
      <c r="C219" s="108"/>
      <c r="D219" s="38"/>
      <c r="E219" s="21"/>
      <c r="F219" s="233"/>
    </row>
    <row r="220" spans="1:6" ht="12.75">
      <c r="A220" s="108"/>
      <c r="B220" s="108"/>
      <c r="C220" s="108"/>
      <c r="D220" s="38"/>
      <c r="E220" s="44"/>
      <c r="F220" s="258"/>
    </row>
    <row r="221" spans="4:6" ht="12.75">
      <c r="D221" s="51"/>
      <c r="E221" s="45"/>
      <c r="F221" s="261"/>
    </row>
  </sheetData>
  <sheetProtection/>
  <mergeCells count="3">
    <mergeCell ref="A208:E208"/>
    <mergeCell ref="A2:N2"/>
    <mergeCell ref="A1:N1"/>
  </mergeCells>
  <printOptions horizontalCentered="1"/>
  <pageMargins left="0.1968503937007874" right="0.1968503937007874" top="0.4330708661417323" bottom="0.4330708661417323" header="0.31496062992125984" footer="0.31496062992125984"/>
  <pageSetup horizontalDpi="300" verticalDpi="300" orientation="landscape" paperSize="9" scale="87" r:id="rId1"/>
  <rowBreaks count="2" manualBreakCount="2">
    <brk id="142" max="9" man="1"/>
    <brk id="20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pane ySplit="2" topLeftCell="A3" activePane="bottomLeft" state="frozen"/>
      <selection pane="topLeft" activeCell="C29" sqref="C29"/>
      <selection pane="bottomLeft" activeCell="A1" sqref="A1:N1"/>
    </sheetView>
  </sheetViews>
  <sheetFormatPr defaultColWidth="11.421875" defaultRowHeight="14.25" customHeight="1"/>
  <cols>
    <col min="1" max="1" width="4.57421875" style="195" customWidth="1"/>
    <col min="2" max="2" width="5.00390625" style="195" customWidth="1"/>
    <col min="3" max="3" width="6.140625" style="195" customWidth="1"/>
    <col min="4" max="4" width="5.28125" style="28" customWidth="1"/>
    <col min="5" max="5" width="45.28125" style="4" customWidth="1"/>
    <col min="6" max="6" width="11.140625" style="232" customWidth="1"/>
    <col min="7" max="7" width="11.57421875" style="25" customWidth="1"/>
    <col min="8" max="8" width="8.7109375" style="29" customWidth="1"/>
    <col min="9" max="9" width="14.28125" style="25" customWidth="1"/>
    <col min="10" max="10" width="8.140625" style="25" customWidth="1"/>
    <col min="11" max="11" width="14.28125" style="25" customWidth="1"/>
    <col min="12" max="12" width="8.00390625" style="29" customWidth="1"/>
    <col min="13" max="13" width="14.140625" style="25" customWidth="1"/>
    <col min="14" max="14" width="8.00390625" style="29" customWidth="1"/>
    <col min="15" max="16384" width="11.421875" style="8" customWidth="1"/>
  </cols>
  <sheetData>
    <row r="1" spans="1:14" ht="30.75" customHeight="1">
      <c r="A1" s="308" t="s">
        <v>81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s="46" customFormat="1" ht="28.5" customHeight="1">
      <c r="A2" s="120" t="s">
        <v>2</v>
      </c>
      <c r="B2" s="120" t="s">
        <v>1</v>
      </c>
      <c r="C2" s="120" t="s">
        <v>0</v>
      </c>
      <c r="D2" s="121" t="s">
        <v>3</v>
      </c>
      <c r="E2" s="122" t="s">
        <v>62</v>
      </c>
      <c r="F2" s="229" t="s">
        <v>222</v>
      </c>
      <c r="G2" s="288" t="s">
        <v>227</v>
      </c>
      <c r="H2" s="210" t="s">
        <v>212</v>
      </c>
      <c r="I2" s="123" t="s">
        <v>228</v>
      </c>
      <c r="J2" s="124" t="s">
        <v>215</v>
      </c>
      <c r="K2" s="123" t="s">
        <v>218</v>
      </c>
      <c r="L2" s="124" t="s">
        <v>219</v>
      </c>
      <c r="M2" s="123" t="s">
        <v>229</v>
      </c>
      <c r="N2" s="124" t="s">
        <v>230</v>
      </c>
    </row>
    <row r="3" spans="1:14" s="46" customFormat="1" ht="6" customHeight="1">
      <c r="A3" s="205"/>
      <c r="B3" s="205"/>
      <c r="C3" s="205"/>
      <c r="D3" s="129"/>
      <c r="E3" s="130"/>
      <c r="F3" s="252"/>
      <c r="G3" s="133"/>
      <c r="H3" s="212"/>
      <c r="I3" s="133"/>
      <c r="J3" s="133"/>
      <c r="K3" s="133"/>
      <c r="L3" s="131"/>
      <c r="M3" s="133"/>
      <c r="N3" s="131"/>
    </row>
    <row r="4" spans="1:14" ht="17.25" customHeight="1">
      <c r="A4" s="108">
        <v>3</v>
      </c>
      <c r="B4" s="41"/>
      <c r="C4" s="41"/>
      <c r="D4" s="134"/>
      <c r="E4" s="135" t="s">
        <v>40</v>
      </c>
      <c r="F4" s="136">
        <f>F5+F15+F46+F60+F63</f>
        <v>2840001.5400000005</v>
      </c>
      <c r="G4" s="27">
        <f>G5+G15+G46+G60+G63</f>
        <v>8409875</v>
      </c>
      <c r="H4" s="136">
        <f>G4/F4*100</f>
        <v>296.1221985816247</v>
      </c>
      <c r="I4" s="27">
        <f>I5+I15+I46+I60+I63</f>
        <v>7752000</v>
      </c>
      <c r="J4" s="136">
        <f aca="true" t="shared" si="0" ref="J4:J35">I4/G4*100</f>
        <v>92.17735103078226</v>
      </c>
      <c r="K4" s="27">
        <f>K5+K15+K46+K60+K63</f>
        <v>7559000</v>
      </c>
      <c r="L4" s="136">
        <f>K4/I4*100</f>
        <v>97.51031991744065</v>
      </c>
      <c r="M4" s="27">
        <f>M5+M15+M46+M60+M63</f>
        <v>6937000</v>
      </c>
      <c r="N4" s="136">
        <f>M4/K4*100</f>
        <v>91.77139833311284</v>
      </c>
    </row>
    <row r="5" spans="1:14" ht="12.75" customHeight="1">
      <c r="A5" s="108"/>
      <c r="B5" s="41">
        <v>31</v>
      </c>
      <c r="C5" s="41"/>
      <c r="D5" s="140"/>
      <c r="E5" s="141" t="s">
        <v>41</v>
      </c>
      <c r="F5" s="29">
        <f>F6+F10+F12</f>
        <v>1970228.6300000001</v>
      </c>
      <c r="G5" s="25">
        <f>G6+G10+G12</f>
        <v>2468700</v>
      </c>
      <c r="H5" s="29">
        <f aca="true" t="shared" si="1" ref="H5:H68">G5/F5*100</f>
        <v>125.30017899496262</v>
      </c>
      <c r="I5" s="25">
        <f>I6+I10+I12</f>
        <v>2520000</v>
      </c>
      <c r="J5" s="29">
        <f t="shared" si="0"/>
        <v>102.07801676995989</v>
      </c>
      <c r="K5" s="25">
        <f>K6+K10+K12</f>
        <v>2520000</v>
      </c>
      <c r="L5" s="29">
        <f aca="true" t="shared" si="2" ref="L5:L68">K5/I5*100</f>
        <v>100</v>
      </c>
      <c r="M5" s="25">
        <f>M6+M10+M12</f>
        <v>2520000</v>
      </c>
      <c r="N5" s="29">
        <f aca="true" t="shared" si="3" ref="N5:N65">M5/K5*100</f>
        <v>100</v>
      </c>
    </row>
    <row r="6" spans="1:14" ht="13.5" customHeight="1" hidden="1">
      <c r="A6" s="41"/>
      <c r="B6" s="41"/>
      <c r="C6" s="41">
        <v>311</v>
      </c>
      <c r="D6" s="140"/>
      <c r="E6" s="141" t="s">
        <v>94</v>
      </c>
      <c r="F6" s="29">
        <f>SUM(F7:F9)</f>
        <v>1649866.1500000001</v>
      </c>
      <c r="G6" s="25">
        <f>SUM(G7:G9)</f>
        <v>2004200</v>
      </c>
      <c r="H6" s="29">
        <f t="shared" si="1"/>
        <v>121.47652098929358</v>
      </c>
      <c r="I6" s="25">
        <f>SUM(I7:I9)</f>
        <v>2030000</v>
      </c>
      <c r="J6" s="29">
        <f t="shared" si="0"/>
        <v>101.28729667697836</v>
      </c>
      <c r="K6" s="25">
        <f>SUM(K7:K9)</f>
        <v>2030000</v>
      </c>
      <c r="L6" s="29">
        <f t="shared" si="2"/>
        <v>100</v>
      </c>
      <c r="M6" s="25">
        <f>SUM(M7:M9)</f>
        <v>2030000</v>
      </c>
      <c r="N6" s="29">
        <f t="shared" si="3"/>
        <v>100</v>
      </c>
    </row>
    <row r="7" spans="1:14" ht="13.5" customHeight="1" hidden="1">
      <c r="A7" s="41"/>
      <c r="B7" s="41"/>
      <c r="C7" s="41"/>
      <c r="D7" s="140">
        <v>3111</v>
      </c>
      <c r="E7" s="141" t="s">
        <v>42</v>
      </c>
      <c r="F7" s="29">
        <f>'posebni dio'!C12</f>
        <v>1632198.08</v>
      </c>
      <c r="G7" s="25">
        <f>'posebni dio'!D12</f>
        <v>1977600</v>
      </c>
      <c r="H7" s="29">
        <f t="shared" si="1"/>
        <v>121.16176487598858</v>
      </c>
      <c r="I7" s="25">
        <f>'posebni dio'!F12</f>
        <v>2000000</v>
      </c>
      <c r="J7" s="29">
        <f t="shared" si="0"/>
        <v>101.13268608414239</v>
      </c>
      <c r="K7" s="25">
        <f>'posebni dio'!H12</f>
        <v>2000000</v>
      </c>
      <c r="L7" s="29">
        <f t="shared" si="2"/>
        <v>100</v>
      </c>
      <c r="M7" s="25">
        <f>'posebni dio'!J12</f>
        <v>2000000</v>
      </c>
      <c r="N7" s="29">
        <f t="shared" si="3"/>
        <v>100</v>
      </c>
    </row>
    <row r="8" spans="1:14" ht="13.5" customHeight="1" hidden="1">
      <c r="A8" s="41"/>
      <c r="B8" s="41"/>
      <c r="C8" s="41"/>
      <c r="D8" s="140">
        <v>3112</v>
      </c>
      <c r="E8" s="141" t="s">
        <v>156</v>
      </c>
      <c r="F8" s="29">
        <f>'posebni dio'!C13</f>
        <v>0</v>
      </c>
      <c r="G8" s="25">
        <f>'posebni dio'!D13</f>
        <v>0</v>
      </c>
      <c r="H8" s="29" t="e">
        <f t="shared" si="1"/>
        <v>#DIV/0!</v>
      </c>
      <c r="I8" s="25">
        <f>'posebni dio'!F13</f>
        <v>0</v>
      </c>
      <c r="J8" s="29" t="e">
        <f t="shared" si="0"/>
        <v>#DIV/0!</v>
      </c>
      <c r="K8" s="25">
        <f>'posebni dio'!H13</f>
        <v>0</v>
      </c>
      <c r="L8" s="36" t="s">
        <v>184</v>
      </c>
      <c r="M8" s="111">
        <f>'posebni dio'!J13</f>
        <v>0</v>
      </c>
      <c r="N8" s="36" t="s">
        <v>184</v>
      </c>
    </row>
    <row r="9" spans="1:14" s="42" customFormat="1" ht="12.75" hidden="1">
      <c r="A9" s="142"/>
      <c r="B9" s="143"/>
      <c r="C9" s="143"/>
      <c r="D9" s="144">
        <v>3113</v>
      </c>
      <c r="E9" s="145" t="s">
        <v>113</v>
      </c>
      <c r="F9" s="29">
        <f>'posebni dio'!C14</f>
        <v>17668.07</v>
      </c>
      <c r="G9" s="25">
        <f>'posebni dio'!D14</f>
        <v>26600</v>
      </c>
      <c r="H9" s="29">
        <f t="shared" si="1"/>
        <v>150.55407862884854</v>
      </c>
      <c r="I9" s="25">
        <f>'posebni dio'!F14</f>
        <v>30000</v>
      </c>
      <c r="J9" s="29">
        <f t="shared" si="0"/>
        <v>112.78195488721805</v>
      </c>
      <c r="K9" s="25">
        <f>'posebni dio'!H14</f>
        <v>30000</v>
      </c>
      <c r="L9" s="29">
        <f t="shared" si="2"/>
        <v>100</v>
      </c>
      <c r="M9" s="25">
        <f>'posebni dio'!J14</f>
        <v>30000</v>
      </c>
      <c r="N9" s="29">
        <f t="shared" si="3"/>
        <v>100</v>
      </c>
    </row>
    <row r="10" spans="1:14" ht="13.5" customHeight="1" hidden="1">
      <c r="A10" s="41"/>
      <c r="B10" s="41"/>
      <c r="C10" s="41">
        <v>312</v>
      </c>
      <c r="D10" s="140"/>
      <c r="E10" s="141" t="s">
        <v>43</v>
      </c>
      <c r="F10" s="29">
        <f>F11</f>
        <v>55669.2</v>
      </c>
      <c r="G10" s="25">
        <f>G11</f>
        <v>132700</v>
      </c>
      <c r="H10" s="29">
        <f t="shared" si="1"/>
        <v>238.37238544832692</v>
      </c>
      <c r="I10" s="25">
        <f>I11</f>
        <v>140000</v>
      </c>
      <c r="J10" s="29">
        <f t="shared" si="0"/>
        <v>105.50113036925394</v>
      </c>
      <c r="K10" s="25">
        <f>K11</f>
        <v>140000</v>
      </c>
      <c r="L10" s="29">
        <f t="shared" si="2"/>
        <v>100</v>
      </c>
      <c r="M10" s="25">
        <f>M11</f>
        <v>140000</v>
      </c>
      <c r="N10" s="29">
        <f t="shared" si="3"/>
        <v>100</v>
      </c>
    </row>
    <row r="11" spans="1:14" ht="13.5" customHeight="1" hidden="1">
      <c r="A11" s="41"/>
      <c r="B11" s="41"/>
      <c r="C11" s="41"/>
      <c r="D11" s="140">
        <v>3121</v>
      </c>
      <c r="E11" s="141" t="s">
        <v>43</v>
      </c>
      <c r="F11" s="29">
        <f>'posebni dio'!C16</f>
        <v>55669.2</v>
      </c>
      <c r="G11" s="25">
        <f>'posebni dio'!D16</f>
        <v>132700</v>
      </c>
      <c r="H11" s="29">
        <f t="shared" si="1"/>
        <v>238.37238544832692</v>
      </c>
      <c r="I11" s="25">
        <f>'posebni dio'!F16</f>
        <v>140000</v>
      </c>
      <c r="J11" s="29">
        <f t="shared" si="0"/>
        <v>105.50113036925394</v>
      </c>
      <c r="K11" s="25">
        <f>'posebni dio'!H16</f>
        <v>140000</v>
      </c>
      <c r="L11" s="29">
        <f t="shared" si="2"/>
        <v>100</v>
      </c>
      <c r="M11" s="25">
        <f>'posebni dio'!J16</f>
        <v>140000</v>
      </c>
      <c r="N11" s="29">
        <f t="shared" si="3"/>
        <v>100</v>
      </c>
    </row>
    <row r="12" spans="1:14" ht="13.5" customHeight="1" hidden="1">
      <c r="A12" s="41"/>
      <c r="B12" s="41"/>
      <c r="C12" s="41">
        <v>313</v>
      </c>
      <c r="D12" s="140"/>
      <c r="E12" s="141" t="s">
        <v>44</v>
      </c>
      <c r="F12" s="29">
        <f>F13+F14</f>
        <v>264693.28</v>
      </c>
      <c r="G12" s="25">
        <f>G13+G14</f>
        <v>331800</v>
      </c>
      <c r="H12" s="29">
        <f t="shared" si="1"/>
        <v>125.35263456631765</v>
      </c>
      <c r="I12" s="25">
        <f>I13+I14</f>
        <v>350000</v>
      </c>
      <c r="J12" s="29">
        <f t="shared" si="0"/>
        <v>105.48523206751055</v>
      </c>
      <c r="K12" s="25">
        <f>K13+K14</f>
        <v>350000</v>
      </c>
      <c r="L12" s="29">
        <f t="shared" si="2"/>
        <v>100</v>
      </c>
      <c r="M12" s="25">
        <f>M13+M14</f>
        <v>350000</v>
      </c>
      <c r="N12" s="29">
        <f t="shared" si="3"/>
        <v>100</v>
      </c>
    </row>
    <row r="13" spans="1:14" ht="13.5" customHeight="1" hidden="1">
      <c r="A13" s="41"/>
      <c r="B13" s="41"/>
      <c r="C13" s="41"/>
      <c r="D13" s="140">
        <v>3132</v>
      </c>
      <c r="E13" s="141" t="s">
        <v>101</v>
      </c>
      <c r="F13" s="29">
        <f>'posebni dio'!C18</f>
        <v>264693.28</v>
      </c>
      <c r="G13" s="25">
        <f>'posebni dio'!D18</f>
        <v>331800</v>
      </c>
      <c r="H13" s="29">
        <f t="shared" si="1"/>
        <v>125.35263456631765</v>
      </c>
      <c r="I13" s="25">
        <f>'posebni dio'!F18</f>
        <v>350000</v>
      </c>
      <c r="J13" s="29">
        <f t="shared" si="0"/>
        <v>105.48523206751055</v>
      </c>
      <c r="K13" s="25">
        <f>'posebni dio'!H18</f>
        <v>350000</v>
      </c>
      <c r="L13" s="29">
        <f t="shared" si="2"/>
        <v>100</v>
      </c>
      <c r="M13" s="25">
        <f>'posebni dio'!J18</f>
        <v>350000</v>
      </c>
      <c r="N13" s="29">
        <f t="shared" si="3"/>
        <v>100</v>
      </c>
    </row>
    <row r="14" spans="1:14" ht="13.5" customHeight="1" hidden="1">
      <c r="A14" s="41"/>
      <c r="B14" s="41"/>
      <c r="C14" s="41"/>
      <c r="D14" s="140">
        <v>3133</v>
      </c>
      <c r="E14" s="141" t="s">
        <v>105</v>
      </c>
      <c r="F14" s="29">
        <f>'posebni dio'!C19</f>
        <v>0</v>
      </c>
      <c r="G14" s="25">
        <f>'posebni dio'!D19</f>
        <v>0</v>
      </c>
      <c r="H14" s="227" t="s">
        <v>184</v>
      </c>
      <c r="I14" s="25">
        <f>'posebni dio'!F19</f>
        <v>0</v>
      </c>
      <c r="J14" s="29" t="e">
        <f t="shared" si="0"/>
        <v>#DIV/0!</v>
      </c>
      <c r="K14" s="25">
        <f>'posebni dio'!H19</f>
        <v>0</v>
      </c>
      <c r="L14" s="36" t="s">
        <v>184</v>
      </c>
      <c r="M14" s="25">
        <f>'posebni dio'!J19</f>
        <v>0</v>
      </c>
      <c r="N14" s="36" t="s">
        <v>184</v>
      </c>
    </row>
    <row r="15" spans="1:14" ht="13.5" customHeight="1">
      <c r="A15" s="108"/>
      <c r="B15" s="41">
        <v>32</v>
      </c>
      <c r="C15" s="41"/>
      <c r="D15" s="140"/>
      <c r="E15" s="146" t="s">
        <v>4</v>
      </c>
      <c r="F15" s="29">
        <f>F16+F21+F26+F36+F38</f>
        <v>839077.1900000001</v>
      </c>
      <c r="G15" s="25">
        <f>G16+G21+G26+G36+G38</f>
        <v>3308300</v>
      </c>
      <c r="H15" s="29">
        <f t="shared" si="1"/>
        <v>394.278385758526</v>
      </c>
      <c r="I15" s="25">
        <f>I16+I21+I26+I36+I38</f>
        <v>3411000</v>
      </c>
      <c r="J15" s="29">
        <f t="shared" si="0"/>
        <v>103.10431339358584</v>
      </c>
      <c r="K15" s="25">
        <f>K16+K21+K26+K36+K38</f>
        <v>3518000</v>
      </c>
      <c r="L15" s="29">
        <f t="shared" si="2"/>
        <v>103.1369099970683</v>
      </c>
      <c r="M15" s="25">
        <f>M16+M21+M26+M36+M38</f>
        <v>3396000</v>
      </c>
      <c r="N15" s="29">
        <f t="shared" si="3"/>
        <v>96.53212052302445</v>
      </c>
    </row>
    <row r="16" spans="1:14" ht="13.5" customHeight="1" hidden="1">
      <c r="A16" s="41"/>
      <c r="B16" s="41"/>
      <c r="C16" s="41">
        <v>321</v>
      </c>
      <c r="D16" s="140"/>
      <c r="E16" s="146" t="s">
        <v>8</v>
      </c>
      <c r="F16" s="29">
        <f>F17+F18+F19+F20</f>
        <v>73753.34000000001</v>
      </c>
      <c r="G16" s="25">
        <f>G17+G18+G19+G20</f>
        <v>101700</v>
      </c>
      <c r="H16" s="29">
        <f t="shared" si="1"/>
        <v>137.8920602104257</v>
      </c>
      <c r="I16" s="25">
        <f>I17+I18+I19+I20</f>
        <v>97000</v>
      </c>
      <c r="J16" s="29">
        <f t="shared" si="0"/>
        <v>95.37856440511308</v>
      </c>
      <c r="K16" s="25">
        <f>K17+K18+K19+K20</f>
        <v>97000</v>
      </c>
      <c r="L16" s="29">
        <f t="shared" si="2"/>
        <v>100</v>
      </c>
      <c r="M16" s="25">
        <f>M17+M18+M19+M20</f>
        <v>97000</v>
      </c>
      <c r="N16" s="29">
        <f t="shared" si="3"/>
        <v>100</v>
      </c>
    </row>
    <row r="17" spans="1:14" ht="13.5" customHeight="1" hidden="1">
      <c r="A17" s="41"/>
      <c r="B17" s="41"/>
      <c r="C17" s="41"/>
      <c r="D17" s="140">
        <v>3211</v>
      </c>
      <c r="E17" s="146" t="s">
        <v>45</v>
      </c>
      <c r="F17" s="29">
        <f>'posebni dio'!C22</f>
        <v>4803.25</v>
      </c>
      <c r="G17" s="25">
        <f>'posebni dio'!D22</f>
        <v>13300</v>
      </c>
      <c r="H17" s="29">
        <f t="shared" si="1"/>
        <v>276.89585176703275</v>
      </c>
      <c r="I17" s="25">
        <f>'posebni dio'!F22</f>
        <v>12000</v>
      </c>
      <c r="J17" s="29">
        <f t="shared" si="0"/>
        <v>90.22556390977444</v>
      </c>
      <c r="K17" s="25">
        <f>'posebni dio'!H22</f>
        <v>12000</v>
      </c>
      <c r="L17" s="29">
        <f t="shared" si="2"/>
        <v>100</v>
      </c>
      <c r="M17" s="25">
        <f>'posebni dio'!J22</f>
        <v>12000</v>
      </c>
      <c r="N17" s="29">
        <f t="shared" si="3"/>
        <v>100</v>
      </c>
    </row>
    <row r="18" spans="1:14" ht="13.5" customHeight="1" hidden="1">
      <c r="A18" s="41"/>
      <c r="B18" s="41"/>
      <c r="C18" s="41"/>
      <c r="D18" s="140">
        <v>3212</v>
      </c>
      <c r="E18" s="146" t="s">
        <v>46</v>
      </c>
      <c r="F18" s="29">
        <f>'posebni dio'!C23</f>
        <v>55025.28</v>
      </c>
      <c r="G18" s="25">
        <f>'posebni dio'!D23</f>
        <v>66400</v>
      </c>
      <c r="H18" s="29">
        <f t="shared" si="1"/>
        <v>120.67180757644486</v>
      </c>
      <c r="I18" s="25">
        <f>'posebni dio'!F23</f>
        <v>63000</v>
      </c>
      <c r="J18" s="29">
        <f t="shared" si="0"/>
        <v>94.87951807228916</v>
      </c>
      <c r="K18" s="25">
        <f>'posebni dio'!H23</f>
        <v>63000</v>
      </c>
      <c r="L18" s="29">
        <f t="shared" si="2"/>
        <v>100</v>
      </c>
      <c r="M18" s="25">
        <f>'posebni dio'!J23</f>
        <v>63000</v>
      </c>
      <c r="N18" s="29">
        <f t="shared" si="3"/>
        <v>100</v>
      </c>
    </row>
    <row r="19" spans="1:14" ht="13.5" customHeight="1" hidden="1">
      <c r="A19" s="41"/>
      <c r="B19" s="41"/>
      <c r="C19" s="41"/>
      <c r="D19" s="147" t="s">
        <v>6</v>
      </c>
      <c r="E19" s="146" t="s">
        <v>7</v>
      </c>
      <c r="F19" s="29">
        <f>'posebni dio'!C24</f>
        <v>11342.29</v>
      </c>
      <c r="G19" s="25">
        <f>'posebni dio'!D24</f>
        <v>16000</v>
      </c>
      <c r="H19" s="29">
        <f t="shared" si="1"/>
        <v>141.064987758204</v>
      </c>
      <c r="I19" s="25">
        <f>'posebni dio'!F24</f>
        <v>16000</v>
      </c>
      <c r="J19" s="29">
        <f t="shared" si="0"/>
        <v>100</v>
      </c>
      <c r="K19" s="25">
        <f>'posebni dio'!H24</f>
        <v>16000</v>
      </c>
      <c r="L19" s="29">
        <f t="shared" si="2"/>
        <v>100</v>
      </c>
      <c r="M19" s="25">
        <f>'posebni dio'!J24</f>
        <v>16000</v>
      </c>
      <c r="N19" s="29">
        <f t="shared" si="3"/>
        <v>100</v>
      </c>
    </row>
    <row r="20" spans="1:14" ht="13.5" customHeight="1" hidden="1">
      <c r="A20" s="41"/>
      <c r="B20" s="41"/>
      <c r="C20" s="41"/>
      <c r="D20" s="147">
        <v>3214</v>
      </c>
      <c r="E20" s="146" t="s">
        <v>125</v>
      </c>
      <c r="F20" s="29">
        <f>'posebni dio'!C25</f>
        <v>2582.52</v>
      </c>
      <c r="G20" s="25">
        <f>'posebni dio'!D25</f>
        <v>6000</v>
      </c>
      <c r="H20" s="29">
        <f t="shared" si="1"/>
        <v>232.33121137493612</v>
      </c>
      <c r="I20" s="25">
        <f>'posebni dio'!F25</f>
        <v>6000</v>
      </c>
      <c r="J20" s="29">
        <f t="shared" si="0"/>
        <v>100</v>
      </c>
      <c r="K20" s="25">
        <f>'posebni dio'!H25</f>
        <v>6000</v>
      </c>
      <c r="L20" s="29">
        <f t="shared" si="2"/>
        <v>100</v>
      </c>
      <c r="M20" s="25">
        <f>'posebni dio'!J25</f>
        <v>6000</v>
      </c>
      <c r="N20" s="29">
        <f t="shared" si="3"/>
        <v>100</v>
      </c>
    </row>
    <row r="21" spans="1:14" ht="13.5" customHeight="1" hidden="1">
      <c r="A21" s="41"/>
      <c r="B21" s="41"/>
      <c r="C21" s="41">
        <v>322</v>
      </c>
      <c r="D21" s="147"/>
      <c r="E21" s="150" t="s">
        <v>47</v>
      </c>
      <c r="F21" s="29">
        <f>SUM(F22:F25)</f>
        <v>211859.95</v>
      </c>
      <c r="G21" s="25">
        <f>SUM(G22:G25)</f>
        <v>358400</v>
      </c>
      <c r="H21" s="29">
        <f t="shared" si="1"/>
        <v>169.16835862559202</v>
      </c>
      <c r="I21" s="25">
        <f>SUM(I22:I25)</f>
        <v>407000</v>
      </c>
      <c r="J21" s="29">
        <f t="shared" si="0"/>
        <v>113.56026785714286</v>
      </c>
      <c r="K21" s="25">
        <f>SUM(K22:K25)</f>
        <v>407000</v>
      </c>
      <c r="L21" s="29">
        <f t="shared" si="2"/>
        <v>100</v>
      </c>
      <c r="M21" s="25">
        <f>SUM(M22:M25)</f>
        <v>407000</v>
      </c>
      <c r="N21" s="29">
        <f t="shared" si="3"/>
        <v>100</v>
      </c>
    </row>
    <row r="22" spans="1:14" ht="13.5" customHeight="1" hidden="1">
      <c r="A22" s="41"/>
      <c r="B22" s="41"/>
      <c r="C22" s="41"/>
      <c r="D22" s="147">
        <v>3221</v>
      </c>
      <c r="E22" s="141" t="s">
        <v>48</v>
      </c>
      <c r="F22" s="29">
        <f>'posebni dio'!C27</f>
        <v>38650.62</v>
      </c>
      <c r="G22" s="25">
        <f>'posebni dio'!D27</f>
        <v>59700</v>
      </c>
      <c r="H22" s="29">
        <f t="shared" si="1"/>
        <v>154.4606528950894</v>
      </c>
      <c r="I22" s="25">
        <f>'posebni dio'!F27+'posebni dio'!F95</f>
        <v>80000</v>
      </c>
      <c r="J22" s="29">
        <f t="shared" si="0"/>
        <v>134.0033500837521</v>
      </c>
      <c r="K22" s="25">
        <f>'posebni dio'!H27+'posebni dio'!H95</f>
        <v>80000</v>
      </c>
      <c r="L22" s="29">
        <f t="shared" si="2"/>
        <v>100</v>
      </c>
      <c r="M22" s="25">
        <f>'posebni dio'!J27+'posebni dio'!J95</f>
        <v>80000</v>
      </c>
      <c r="N22" s="29">
        <f t="shared" si="3"/>
        <v>100</v>
      </c>
    </row>
    <row r="23" spans="1:14" ht="13.5" customHeight="1" hidden="1">
      <c r="A23" s="41"/>
      <c r="B23" s="41"/>
      <c r="C23" s="41"/>
      <c r="D23" s="147">
        <v>3223</v>
      </c>
      <c r="E23" s="141" t="s">
        <v>49</v>
      </c>
      <c r="F23" s="29">
        <f>'posebni dio'!C28+'posebni dio'!C96</f>
        <v>165534.7</v>
      </c>
      <c r="G23" s="25">
        <f>'posebni dio'!D28+'posebni dio'!D96</f>
        <v>265500</v>
      </c>
      <c r="H23" s="29">
        <f t="shared" si="1"/>
        <v>160.38933226689025</v>
      </c>
      <c r="I23" s="25">
        <f>'posebni dio'!F28+'posebni dio'!F96</f>
        <v>290000</v>
      </c>
      <c r="J23" s="29">
        <f t="shared" si="0"/>
        <v>109.22787193973636</v>
      </c>
      <c r="K23" s="25">
        <f>'posebni dio'!H28+'posebni dio'!H96</f>
        <v>290000</v>
      </c>
      <c r="L23" s="29">
        <f t="shared" si="2"/>
        <v>100</v>
      </c>
      <c r="M23" s="25">
        <f>'posebni dio'!J28+'posebni dio'!J96</f>
        <v>290000</v>
      </c>
      <c r="N23" s="29">
        <f t="shared" si="3"/>
        <v>100</v>
      </c>
    </row>
    <row r="24" spans="1:14" ht="13.5" customHeight="1" hidden="1">
      <c r="A24" s="41"/>
      <c r="B24" s="41"/>
      <c r="C24" s="41"/>
      <c r="D24" s="147">
        <v>3224</v>
      </c>
      <c r="E24" s="149" t="s">
        <v>183</v>
      </c>
      <c r="F24" s="36">
        <f>'posebni dio'!C97+'posebni dio'!C29</f>
        <v>6501.04</v>
      </c>
      <c r="G24" s="111">
        <f>'posebni dio'!D97+'posebni dio'!D29</f>
        <v>26600</v>
      </c>
      <c r="H24" s="29">
        <f t="shared" si="1"/>
        <v>409.16530278232403</v>
      </c>
      <c r="I24" s="111">
        <f>'posebni dio'!F97+'posebni dio'!F29</f>
        <v>30000</v>
      </c>
      <c r="J24" s="29">
        <f t="shared" si="0"/>
        <v>112.78195488721805</v>
      </c>
      <c r="K24" s="111">
        <f>'posebni dio'!H97+'posebni dio'!H29</f>
        <v>30000</v>
      </c>
      <c r="L24" s="29">
        <f t="shared" si="2"/>
        <v>100</v>
      </c>
      <c r="M24" s="111">
        <f>'posebni dio'!J97+'posebni dio'!J29</f>
        <v>30000</v>
      </c>
      <c r="N24" s="29">
        <f t="shared" si="3"/>
        <v>100</v>
      </c>
    </row>
    <row r="25" spans="1:14" ht="13.5" customHeight="1" hidden="1">
      <c r="A25" s="41"/>
      <c r="B25" s="41"/>
      <c r="C25" s="41"/>
      <c r="D25" s="147" t="s">
        <v>9</v>
      </c>
      <c r="E25" s="150" t="s">
        <v>10</v>
      </c>
      <c r="F25" s="29">
        <f>'posebni dio'!C30+'posebni dio'!C98</f>
        <v>1173.59</v>
      </c>
      <c r="G25" s="25">
        <f>'posebni dio'!D30+'posebni dio'!D98</f>
        <v>6600</v>
      </c>
      <c r="H25" s="29">
        <f t="shared" si="1"/>
        <v>562.3769800356173</v>
      </c>
      <c r="I25" s="25">
        <f>'posebni dio'!F30+'posebni dio'!F98</f>
        <v>7000</v>
      </c>
      <c r="J25" s="29">
        <f t="shared" si="0"/>
        <v>106.06060606060606</v>
      </c>
      <c r="K25" s="25">
        <f>'posebni dio'!H30+'posebni dio'!H98</f>
        <v>7000</v>
      </c>
      <c r="L25" s="29">
        <f t="shared" si="2"/>
        <v>100</v>
      </c>
      <c r="M25" s="25">
        <f>'posebni dio'!J30+'posebni dio'!J98</f>
        <v>7000</v>
      </c>
      <c r="N25" s="29">
        <f t="shared" si="3"/>
        <v>100</v>
      </c>
    </row>
    <row r="26" spans="1:14" ht="13.5" customHeight="1" hidden="1">
      <c r="A26" s="41"/>
      <c r="B26" s="41"/>
      <c r="C26" s="41">
        <v>323</v>
      </c>
      <c r="D26" s="164"/>
      <c r="E26" s="150" t="s">
        <v>11</v>
      </c>
      <c r="F26" s="29">
        <f>SUM(F27:F35)</f>
        <v>477569.88</v>
      </c>
      <c r="G26" s="25">
        <f>SUM(G27:G35)</f>
        <v>1081100</v>
      </c>
      <c r="H26" s="29">
        <f t="shared" si="1"/>
        <v>226.37524795324194</v>
      </c>
      <c r="I26" s="25">
        <f>SUM(I27:I35)</f>
        <v>1021000</v>
      </c>
      <c r="J26" s="29">
        <f t="shared" si="0"/>
        <v>94.44084728517251</v>
      </c>
      <c r="K26" s="25">
        <f>SUM(K27:K35)</f>
        <v>1098000</v>
      </c>
      <c r="L26" s="29">
        <f t="shared" si="2"/>
        <v>107.54162585700293</v>
      </c>
      <c r="M26" s="25">
        <f>SUM(M27:M35)</f>
        <v>1021000</v>
      </c>
      <c r="N26" s="29">
        <f t="shared" si="3"/>
        <v>92.9872495446266</v>
      </c>
    </row>
    <row r="27" spans="1:14" ht="13.5" customHeight="1" hidden="1">
      <c r="A27" s="41"/>
      <c r="B27" s="41"/>
      <c r="C27" s="41"/>
      <c r="D27" s="140">
        <v>3231</v>
      </c>
      <c r="E27" s="141" t="s">
        <v>50</v>
      </c>
      <c r="F27" s="29">
        <f>'posebni dio'!C33+'posebni dio'!C100</f>
        <v>28409.17</v>
      </c>
      <c r="G27" s="25">
        <f>'posebni dio'!D33+'posebni dio'!D100</f>
        <v>79600</v>
      </c>
      <c r="H27" s="29">
        <f t="shared" si="1"/>
        <v>280.1912199476437</v>
      </c>
      <c r="I27" s="25">
        <f>'posebni dio'!F33+'posebni dio'!F100</f>
        <v>80000</v>
      </c>
      <c r="J27" s="29">
        <f t="shared" si="0"/>
        <v>100.50251256281406</v>
      </c>
      <c r="K27" s="25">
        <f>'posebni dio'!H33+'posebni dio'!H100</f>
        <v>80000</v>
      </c>
      <c r="L27" s="29">
        <f t="shared" si="2"/>
        <v>100</v>
      </c>
      <c r="M27" s="25">
        <f>'posebni dio'!J33+'posebni dio'!J100</f>
        <v>80000</v>
      </c>
      <c r="N27" s="29">
        <f t="shared" si="3"/>
        <v>100</v>
      </c>
    </row>
    <row r="28" spans="1:14" ht="13.5" customHeight="1" hidden="1">
      <c r="A28" s="41"/>
      <c r="B28" s="41"/>
      <c r="C28" s="41"/>
      <c r="D28" s="140">
        <v>3232</v>
      </c>
      <c r="E28" s="150" t="s">
        <v>12</v>
      </c>
      <c r="F28" s="29">
        <f>'posebni dio'!C34+'posebni dio'!C101+'posebni dio'!C118</f>
        <v>31607.1</v>
      </c>
      <c r="G28" s="25">
        <f>'posebni dio'!D34+'posebni dio'!D101+'posebni dio'!D118</f>
        <v>331800</v>
      </c>
      <c r="H28" s="29">
        <f t="shared" si="1"/>
        <v>1049.7641352734038</v>
      </c>
      <c r="I28" s="25">
        <f>'posebni dio'!F34+'posebni dio'!F101+'posebni dio'!F118</f>
        <v>330000</v>
      </c>
      <c r="J28" s="29">
        <f t="shared" si="0"/>
        <v>99.45750452079565</v>
      </c>
      <c r="K28" s="25">
        <f>'posebni dio'!H34+'posebni dio'!H101+'posebni dio'!H118</f>
        <v>330000</v>
      </c>
      <c r="L28" s="29">
        <f t="shared" si="2"/>
        <v>100</v>
      </c>
      <c r="M28" s="25">
        <f>'posebni dio'!J34+'posebni dio'!J101+'posebni dio'!J118</f>
        <v>330000</v>
      </c>
      <c r="N28" s="29">
        <f t="shared" si="3"/>
        <v>100</v>
      </c>
    </row>
    <row r="29" spans="1:14" ht="13.5" customHeight="1" hidden="1">
      <c r="A29" s="41"/>
      <c r="B29" s="41"/>
      <c r="C29" s="41"/>
      <c r="D29" s="144">
        <v>3233</v>
      </c>
      <c r="E29" s="152" t="s">
        <v>114</v>
      </c>
      <c r="F29" s="29">
        <f>'posebni dio'!C35</f>
        <v>9331.57</v>
      </c>
      <c r="G29" s="25">
        <f>'posebni dio'!D35</f>
        <v>39800</v>
      </c>
      <c r="H29" s="29">
        <f t="shared" si="1"/>
        <v>426.50915119320763</v>
      </c>
      <c r="I29" s="25">
        <f>'posebni dio'!F35</f>
        <v>50000</v>
      </c>
      <c r="J29" s="29">
        <f t="shared" si="0"/>
        <v>125.6281407035176</v>
      </c>
      <c r="K29" s="25">
        <f>'posebni dio'!H35</f>
        <v>50000</v>
      </c>
      <c r="L29" s="29">
        <f t="shared" si="2"/>
        <v>100</v>
      </c>
      <c r="M29" s="25">
        <f>'posebni dio'!J35</f>
        <v>50000</v>
      </c>
      <c r="N29" s="29">
        <f t="shared" si="3"/>
        <v>100</v>
      </c>
    </row>
    <row r="30" spans="1:14" ht="13.5" customHeight="1" hidden="1">
      <c r="A30" s="41"/>
      <c r="B30" s="41"/>
      <c r="C30" s="41"/>
      <c r="D30" s="140">
        <v>3234</v>
      </c>
      <c r="E30" s="146" t="s">
        <v>51</v>
      </c>
      <c r="F30" s="29">
        <f>'posebni dio'!C36+'posebni dio'!C102</f>
        <v>11237.97</v>
      </c>
      <c r="G30" s="25">
        <f>'posebni dio'!D36+'posebni dio'!D102</f>
        <v>26600</v>
      </c>
      <c r="H30" s="29">
        <f t="shared" si="1"/>
        <v>236.69755302781553</v>
      </c>
      <c r="I30" s="25">
        <f>'posebni dio'!F36+'posebni dio'!F102</f>
        <v>27000</v>
      </c>
      <c r="J30" s="29">
        <f t="shared" si="0"/>
        <v>101.50375939849626</v>
      </c>
      <c r="K30" s="25">
        <f>'posebni dio'!H36+'posebni dio'!H102</f>
        <v>27000</v>
      </c>
      <c r="L30" s="29">
        <f t="shared" si="2"/>
        <v>100</v>
      </c>
      <c r="M30" s="25">
        <f>'posebni dio'!J36+'posebni dio'!J102</f>
        <v>27000</v>
      </c>
      <c r="N30" s="29">
        <f t="shared" si="3"/>
        <v>100</v>
      </c>
    </row>
    <row r="31" spans="1:14" ht="13.5" customHeight="1" hidden="1">
      <c r="A31" s="41"/>
      <c r="B31" s="41"/>
      <c r="C31" s="41"/>
      <c r="D31" s="140">
        <v>3235</v>
      </c>
      <c r="E31" s="146" t="s">
        <v>52</v>
      </c>
      <c r="F31" s="29">
        <f>'posebni dio'!C37+'posebni dio'!C119</f>
        <v>2061.19</v>
      </c>
      <c r="G31" s="25">
        <f>'posebni dio'!D37+'posebni dio'!D119</f>
        <v>16000</v>
      </c>
      <c r="H31" s="29">
        <f t="shared" si="1"/>
        <v>776.250612510249</v>
      </c>
      <c r="I31" s="25">
        <f>'posebni dio'!F37+'posebni dio'!F119</f>
        <v>16000</v>
      </c>
      <c r="J31" s="29">
        <f t="shared" si="0"/>
        <v>100</v>
      </c>
      <c r="K31" s="25">
        <f>'posebni dio'!H37+'posebni dio'!H119</f>
        <v>16000</v>
      </c>
      <c r="L31" s="29">
        <f t="shared" si="2"/>
        <v>100</v>
      </c>
      <c r="M31" s="25">
        <f>'posebni dio'!J37+'posebni dio'!J119</f>
        <v>16000</v>
      </c>
      <c r="N31" s="29">
        <f t="shared" si="3"/>
        <v>100</v>
      </c>
    </row>
    <row r="32" spans="1:14" ht="13.5" customHeight="1" hidden="1">
      <c r="A32" s="41"/>
      <c r="B32" s="41"/>
      <c r="C32" s="41"/>
      <c r="D32" s="140">
        <v>3236</v>
      </c>
      <c r="E32" s="146" t="s">
        <v>53</v>
      </c>
      <c r="F32" s="29">
        <f>'posebni dio'!C38</f>
        <v>2051.89</v>
      </c>
      <c r="G32" s="25">
        <f>'posebni dio'!D38</f>
        <v>33200</v>
      </c>
      <c r="H32" s="29">
        <f t="shared" si="1"/>
        <v>1618.0204591864087</v>
      </c>
      <c r="I32" s="25">
        <f>'posebni dio'!F38</f>
        <v>3000</v>
      </c>
      <c r="J32" s="29">
        <f t="shared" si="0"/>
        <v>9.036144578313253</v>
      </c>
      <c r="K32" s="25">
        <f>'posebni dio'!H38</f>
        <v>80000</v>
      </c>
      <c r="L32" s="29">
        <f t="shared" si="2"/>
        <v>2666.666666666667</v>
      </c>
      <c r="M32" s="25">
        <f>'posebni dio'!J38</f>
        <v>3000</v>
      </c>
      <c r="N32" s="29">
        <f t="shared" si="3"/>
        <v>3.75</v>
      </c>
    </row>
    <row r="33" spans="1:14" ht="13.5" customHeight="1" hidden="1">
      <c r="A33" s="41"/>
      <c r="B33" s="41"/>
      <c r="C33" s="41"/>
      <c r="D33" s="140">
        <v>3237</v>
      </c>
      <c r="E33" s="150" t="s">
        <v>13</v>
      </c>
      <c r="F33" s="29">
        <f>'posebni dio'!C39+'posebni dio'!C91+'posebni dio'!C103+'posebni dio'!C120+'posebni dio'!C135+'posebni dio'!C151</f>
        <v>286591.73</v>
      </c>
      <c r="G33" s="25">
        <f>'posebni dio'!D39+'posebni dio'!D91+'posebni dio'!D103+'posebni dio'!D120+'posebni dio'!D135+'posebni dio'!D151</f>
        <v>371800</v>
      </c>
      <c r="H33" s="29">
        <f t="shared" si="1"/>
        <v>129.73158716059254</v>
      </c>
      <c r="I33" s="25">
        <f>'posebni dio'!F39+'posebni dio'!F91+'posebni dio'!F103+'posebni dio'!F120+'posebni dio'!F135+'posebni dio'!F151</f>
        <v>330000</v>
      </c>
      <c r="J33" s="29">
        <f t="shared" si="0"/>
        <v>88.75739644970415</v>
      </c>
      <c r="K33" s="25">
        <f>'posebni dio'!H39+'posebni dio'!H91+'posebni dio'!H103+'posebni dio'!H120+'posebni dio'!H135+'posebni dio'!H151</f>
        <v>330000</v>
      </c>
      <c r="L33" s="29">
        <f t="shared" si="2"/>
        <v>100</v>
      </c>
      <c r="M33" s="25">
        <f>'posebni dio'!J39+'posebni dio'!J91+'posebni dio'!J103+'posebni dio'!J120+'posebni dio'!J135+'posebni dio'!J151</f>
        <v>330000</v>
      </c>
      <c r="N33" s="29">
        <f t="shared" si="3"/>
        <v>100</v>
      </c>
    </row>
    <row r="34" spans="1:14" ht="13.5" customHeight="1" hidden="1">
      <c r="A34" s="41"/>
      <c r="B34" s="41"/>
      <c r="C34" s="41"/>
      <c r="D34" s="140">
        <v>3238</v>
      </c>
      <c r="E34" s="150" t="s">
        <v>14</v>
      </c>
      <c r="F34" s="29">
        <f>'posebni dio'!C40+'posebni dio'!C143</f>
        <v>14223.64</v>
      </c>
      <c r="G34" s="25">
        <f>'posebni dio'!D40+'posebni dio'!D143</f>
        <v>23000</v>
      </c>
      <c r="H34" s="29">
        <f t="shared" si="1"/>
        <v>161.70263026904504</v>
      </c>
      <c r="I34" s="25">
        <f>'posebni dio'!F40+'posebni dio'!F143</f>
        <v>25000</v>
      </c>
      <c r="J34" s="29">
        <f t="shared" si="0"/>
        <v>108.69565217391303</v>
      </c>
      <c r="K34" s="25">
        <f>'posebni dio'!H40+'posebni dio'!H143</f>
        <v>25000</v>
      </c>
      <c r="L34" s="29">
        <f t="shared" si="2"/>
        <v>100</v>
      </c>
      <c r="M34" s="25">
        <f>'posebni dio'!J40+'posebni dio'!J143</f>
        <v>25000</v>
      </c>
      <c r="N34" s="29">
        <f t="shared" si="3"/>
        <v>100</v>
      </c>
    </row>
    <row r="35" spans="1:14" ht="13.5" customHeight="1" hidden="1">
      <c r="A35" s="41"/>
      <c r="B35" s="41"/>
      <c r="C35" s="41"/>
      <c r="D35" s="140">
        <v>3239</v>
      </c>
      <c r="E35" s="150" t="s">
        <v>54</v>
      </c>
      <c r="F35" s="29">
        <f>'posebni dio'!C41+'posebni dio'!C104</f>
        <v>92055.62</v>
      </c>
      <c r="G35" s="25">
        <f>'posebni dio'!D41+'posebni dio'!D104</f>
        <v>159300</v>
      </c>
      <c r="H35" s="29">
        <f t="shared" si="1"/>
        <v>173.04755538010608</v>
      </c>
      <c r="I35" s="25">
        <f>'posebni dio'!F41+'posebni dio'!F104</f>
        <v>160000</v>
      </c>
      <c r="J35" s="29">
        <f t="shared" si="0"/>
        <v>100.43942247332079</v>
      </c>
      <c r="K35" s="25">
        <f>'posebni dio'!H41+'posebni dio'!H104</f>
        <v>160000</v>
      </c>
      <c r="L35" s="29">
        <f t="shared" si="2"/>
        <v>100</v>
      </c>
      <c r="M35" s="25">
        <f>'posebni dio'!J41+'posebni dio'!J104</f>
        <v>160000</v>
      </c>
      <c r="N35" s="29">
        <f t="shared" si="3"/>
        <v>100</v>
      </c>
    </row>
    <row r="36" spans="1:14" ht="13.5" customHeight="1" hidden="1">
      <c r="A36" s="41"/>
      <c r="B36" s="41"/>
      <c r="C36" s="41">
        <v>324</v>
      </c>
      <c r="D36" s="140"/>
      <c r="E36" s="141" t="s">
        <v>126</v>
      </c>
      <c r="F36" s="29">
        <f>SUM(F37)</f>
        <v>0</v>
      </c>
      <c r="G36" s="25">
        <f>SUM(G37)</f>
        <v>4000</v>
      </c>
      <c r="H36" s="36" t="s">
        <v>184</v>
      </c>
      <c r="I36" s="25">
        <f>SUM(I37)</f>
        <v>4000</v>
      </c>
      <c r="J36" s="29">
        <f>I36/G36*100</f>
        <v>100</v>
      </c>
      <c r="K36" s="25">
        <f>SUM(K37)</f>
        <v>4000</v>
      </c>
      <c r="L36" s="29">
        <f>K36/I36*100</f>
        <v>100</v>
      </c>
      <c r="M36" s="25">
        <f>SUM(M37)</f>
        <v>4000</v>
      </c>
      <c r="N36" s="29">
        <f>M36/K36*100</f>
        <v>100</v>
      </c>
    </row>
    <row r="37" spans="1:14" ht="13.5" customHeight="1" hidden="1">
      <c r="A37" s="41"/>
      <c r="B37" s="41"/>
      <c r="C37" s="41"/>
      <c r="D37" s="140">
        <v>3241</v>
      </c>
      <c r="E37" s="141" t="s">
        <v>126</v>
      </c>
      <c r="F37" s="29">
        <f>'posebni dio'!C43</f>
        <v>0</v>
      </c>
      <c r="G37" s="25">
        <f>'posebni dio'!D43</f>
        <v>4000</v>
      </c>
      <c r="H37" s="36" t="s">
        <v>184</v>
      </c>
      <c r="I37" s="25">
        <f>'posebni dio'!F43</f>
        <v>4000</v>
      </c>
      <c r="J37" s="29">
        <f>I37/G37*100</f>
        <v>100</v>
      </c>
      <c r="K37" s="25">
        <f>'posebni dio'!H43</f>
        <v>4000</v>
      </c>
      <c r="L37" s="29">
        <f>K37/I37*100</f>
        <v>100</v>
      </c>
      <c r="M37" s="25">
        <f>'posebni dio'!J43</f>
        <v>4000</v>
      </c>
      <c r="N37" s="29">
        <f>M37/K37*100</f>
        <v>100</v>
      </c>
    </row>
    <row r="38" spans="1:14" ht="13.5" customHeight="1" hidden="1">
      <c r="A38" s="41"/>
      <c r="B38" s="41"/>
      <c r="C38" s="41">
        <v>329</v>
      </c>
      <c r="D38" s="140"/>
      <c r="E38" s="141" t="s">
        <v>56</v>
      </c>
      <c r="F38" s="29">
        <f>SUM(F39:F45)</f>
        <v>75894.01999999999</v>
      </c>
      <c r="G38" s="25">
        <f>SUM(G39:G45)</f>
        <v>1763100</v>
      </c>
      <c r="H38" s="29">
        <f t="shared" si="1"/>
        <v>2323.107933932081</v>
      </c>
      <c r="I38" s="25">
        <f>SUM(I39:I45)</f>
        <v>1882000</v>
      </c>
      <c r="J38" s="29">
        <f aca="true" t="shared" si="4" ref="J38:J50">I38/G38*100</f>
        <v>106.74380352787705</v>
      </c>
      <c r="K38" s="25">
        <f>SUM(K39:K45)</f>
        <v>1912000</v>
      </c>
      <c r="L38" s="29">
        <f t="shared" si="2"/>
        <v>101.59404888416579</v>
      </c>
      <c r="M38" s="25">
        <f>SUM(M39:M45)</f>
        <v>1867000</v>
      </c>
      <c r="N38" s="29">
        <f t="shared" si="3"/>
        <v>97.64644351464436</v>
      </c>
    </row>
    <row r="39" spans="1:14" ht="24" customHeight="1" hidden="1">
      <c r="A39" s="41"/>
      <c r="B39" s="41"/>
      <c r="C39" s="41"/>
      <c r="D39" s="155">
        <v>3291</v>
      </c>
      <c r="E39" s="76" t="s">
        <v>203</v>
      </c>
      <c r="F39" s="29">
        <f>'posebni dio'!C45</f>
        <v>2438.92</v>
      </c>
      <c r="G39" s="25">
        <f>'posebni dio'!D45</f>
        <v>6600</v>
      </c>
      <c r="H39" s="29">
        <f t="shared" si="1"/>
        <v>270.6115821757171</v>
      </c>
      <c r="I39" s="25">
        <f>'posebni dio'!F45</f>
        <v>6000</v>
      </c>
      <c r="J39" s="29">
        <f t="shared" si="4"/>
        <v>90.9090909090909</v>
      </c>
      <c r="K39" s="25">
        <f>'posebni dio'!H45</f>
        <v>6000</v>
      </c>
      <c r="L39" s="29">
        <f t="shared" si="2"/>
        <v>100</v>
      </c>
      <c r="M39" s="25">
        <f>'posebni dio'!J45</f>
        <v>6000</v>
      </c>
      <c r="N39" s="29">
        <f t="shared" si="3"/>
        <v>100</v>
      </c>
    </row>
    <row r="40" spans="1:14" ht="13.5" customHeight="1" hidden="1">
      <c r="A40" s="41"/>
      <c r="B40" s="41"/>
      <c r="C40" s="41"/>
      <c r="D40" s="140">
        <v>3292</v>
      </c>
      <c r="E40" s="141" t="s">
        <v>57</v>
      </c>
      <c r="F40" s="29">
        <f>'posebni dio'!C46</f>
        <v>4736.34</v>
      </c>
      <c r="G40" s="25">
        <f>'posebni dio'!D46</f>
        <v>13300</v>
      </c>
      <c r="H40" s="29">
        <f t="shared" si="1"/>
        <v>280.8075433773758</v>
      </c>
      <c r="I40" s="25">
        <f>'posebni dio'!F46</f>
        <v>16000</v>
      </c>
      <c r="J40" s="29">
        <f t="shared" si="4"/>
        <v>120.30075187969925</v>
      </c>
      <c r="K40" s="25">
        <f>'posebni dio'!H46</f>
        <v>16000</v>
      </c>
      <c r="L40" s="29">
        <f t="shared" si="2"/>
        <v>100</v>
      </c>
      <c r="M40" s="25">
        <f>'posebni dio'!J46</f>
        <v>16000</v>
      </c>
      <c r="N40" s="29">
        <f t="shared" si="3"/>
        <v>100</v>
      </c>
    </row>
    <row r="41" spans="1:14" ht="13.5" customHeight="1" hidden="1">
      <c r="A41" s="41"/>
      <c r="B41" s="41"/>
      <c r="C41" s="41"/>
      <c r="D41" s="140">
        <v>3293</v>
      </c>
      <c r="E41" s="141" t="s">
        <v>58</v>
      </c>
      <c r="F41" s="29">
        <f>'posebni dio'!C47</f>
        <v>3298.18</v>
      </c>
      <c r="G41" s="25">
        <f>'posebni dio'!D47</f>
        <v>3700</v>
      </c>
      <c r="H41" s="29">
        <f t="shared" si="1"/>
        <v>112.18308279111511</v>
      </c>
      <c r="I41" s="25">
        <f>'posebni dio'!F47</f>
        <v>4000</v>
      </c>
      <c r="J41" s="29">
        <f t="shared" si="4"/>
        <v>108.10810810810811</v>
      </c>
      <c r="K41" s="25">
        <f>'posebni dio'!H47</f>
        <v>4000</v>
      </c>
      <c r="L41" s="29">
        <f t="shared" si="2"/>
        <v>100</v>
      </c>
      <c r="M41" s="25">
        <f>'posebni dio'!J47</f>
        <v>4000</v>
      </c>
      <c r="N41" s="29">
        <f t="shared" si="3"/>
        <v>100</v>
      </c>
    </row>
    <row r="42" spans="1:14" ht="13.5" customHeight="1" hidden="1">
      <c r="A42" s="41"/>
      <c r="B42" s="41"/>
      <c r="C42" s="41"/>
      <c r="D42" s="140">
        <v>3294</v>
      </c>
      <c r="E42" s="141" t="s">
        <v>207</v>
      </c>
      <c r="F42" s="29">
        <f>'posebni dio'!C48</f>
        <v>339.29</v>
      </c>
      <c r="G42" s="25">
        <f>'posebni dio'!D48</f>
        <v>700</v>
      </c>
      <c r="H42" s="29">
        <f t="shared" si="1"/>
        <v>206.31318341242002</v>
      </c>
      <c r="I42" s="25">
        <f>'posebni dio'!F48</f>
        <v>1000</v>
      </c>
      <c r="J42" s="29">
        <f t="shared" si="4"/>
        <v>142.85714285714286</v>
      </c>
      <c r="K42" s="25">
        <f>'posebni dio'!H48</f>
        <v>1000</v>
      </c>
      <c r="L42" s="29">
        <f t="shared" si="2"/>
        <v>100</v>
      </c>
      <c r="M42" s="25">
        <f>'posebni dio'!J48</f>
        <v>1000</v>
      </c>
      <c r="N42" s="29">
        <f t="shared" si="3"/>
        <v>100</v>
      </c>
    </row>
    <row r="43" spans="1:14" ht="13.5" customHeight="1" hidden="1">
      <c r="A43" s="41"/>
      <c r="B43" s="41"/>
      <c r="C43" s="41"/>
      <c r="D43" s="144">
        <v>3295</v>
      </c>
      <c r="E43" s="145" t="s">
        <v>115</v>
      </c>
      <c r="F43" s="29">
        <f>'posebni dio'!C49+'posebni dio'!C122</f>
        <v>5485.11</v>
      </c>
      <c r="G43" s="25">
        <f>'posebni dio'!D49+'posebni dio'!D122</f>
        <v>26600</v>
      </c>
      <c r="H43" s="29">
        <f t="shared" si="1"/>
        <v>484.9492535245419</v>
      </c>
      <c r="I43" s="25">
        <f>'posebni dio'!F49+'posebni dio'!F122</f>
        <v>25000</v>
      </c>
      <c r="J43" s="29">
        <f t="shared" si="4"/>
        <v>93.98496240601504</v>
      </c>
      <c r="K43" s="25">
        <f>'posebni dio'!H49+'posebni dio'!H122</f>
        <v>25000</v>
      </c>
      <c r="L43" s="29">
        <f t="shared" si="2"/>
        <v>100</v>
      </c>
      <c r="M43" s="25">
        <f>'posebni dio'!J49+'posebni dio'!J122</f>
        <v>25000</v>
      </c>
      <c r="N43" s="29">
        <f t="shared" si="3"/>
        <v>100</v>
      </c>
    </row>
    <row r="44" spans="1:14" ht="13.5" customHeight="1" hidden="1">
      <c r="A44" s="41"/>
      <c r="B44" s="41"/>
      <c r="C44" s="41"/>
      <c r="D44" s="144">
        <v>3296</v>
      </c>
      <c r="E44" s="145" t="s">
        <v>187</v>
      </c>
      <c r="F44" s="29">
        <f>'posebni dio'!C50+'posebni dio'!C123</f>
        <v>54960.89</v>
      </c>
      <c r="G44" s="25">
        <f>'posebni dio'!D50+'posebni dio'!D123</f>
        <v>1698900</v>
      </c>
      <c r="H44" s="29">
        <f t="shared" si="1"/>
        <v>3091.1071491018433</v>
      </c>
      <c r="I44" s="25">
        <f>'posebni dio'!F50+'posebni dio'!F123</f>
        <v>1800000</v>
      </c>
      <c r="J44" s="29">
        <f t="shared" si="4"/>
        <v>105.95090941197245</v>
      </c>
      <c r="K44" s="25">
        <f>'posebni dio'!H50+'posebni dio'!H123</f>
        <v>1830000</v>
      </c>
      <c r="L44" s="29">
        <f>K44/I44*100</f>
        <v>101.66666666666666</v>
      </c>
      <c r="M44" s="25">
        <f>'posebni dio'!J50+'posebni dio'!J123</f>
        <v>1785000</v>
      </c>
      <c r="N44" s="29">
        <f>M44/K44*100</f>
        <v>97.54098360655738</v>
      </c>
    </row>
    <row r="45" spans="1:14" ht="13.5" customHeight="1" hidden="1">
      <c r="A45" s="41"/>
      <c r="B45" s="41"/>
      <c r="C45" s="41"/>
      <c r="D45" s="140">
        <v>3299</v>
      </c>
      <c r="E45" s="141" t="s">
        <v>56</v>
      </c>
      <c r="F45" s="29">
        <f>'posebni dio'!C51</f>
        <v>4635.29</v>
      </c>
      <c r="G45" s="25">
        <f>'posebni dio'!D51</f>
        <v>13300</v>
      </c>
      <c r="H45" s="29">
        <f t="shared" si="1"/>
        <v>286.9291888964876</v>
      </c>
      <c r="I45" s="25">
        <f>'posebni dio'!F51</f>
        <v>30000</v>
      </c>
      <c r="J45" s="29">
        <f t="shared" si="4"/>
        <v>225.5639097744361</v>
      </c>
      <c r="K45" s="25">
        <f>'posebni dio'!H51</f>
        <v>30000</v>
      </c>
      <c r="L45" s="29">
        <f t="shared" si="2"/>
        <v>100</v>
      </c>
      <c r="M45" s="25">
        <f>'posebni dio'!J51</f>
        <v>30000</v>
      </c>
      <c r="N45" s="29">
        <f t="shared" si="3"/>
        <v>100</v>
      </c>
    </row>
    <row r="46" spans="2:14" ht="13.5" customHeight="1">
      <c r="B46" s="195">
        <v>34</v>
      </c>
      <c r="D46" s="154"/>
      <c r="E46" s="52" t="s">
        <v>15</v>
      </c>
      <c r="F46" s="29">
        <f>F47+F55</f>
        <v>30695.72</v>
      </c>
      <c r="G46" s="25">
        <f>G47+G55</f>
        <v>2139100</v>
      </c>
      <c r="H46" s="29">
        <f t="shared" si="1"/>
        <v>6968.723978456931</v>
      </c>
      <c r="I46" s="25">
        <f>I47+I55</f>
        <v>1819000</v>
      </c>
      <c r="J46" s="29">
        <f t="shared" si="4"/>
        <v>85.0357627039409</v>
      </c>
      <c r="K46" s="25">
        <f>K47+K55</f>
        <v>1519000</v>
      </c>
      <c r="L46" s="29">
        <f t="shared" si="2"/>
        <v>83.50742166025289</v>
      </c>
      <c r="M46" s="25">
        <f>M47+M55</f>
        <v>1019000</v>
      </c>
      <c r="N46" s="29">
        <f t="shared" si="3"/>
        <v>67.08360763660302</v>
      </c>
    </row>
    <row r="47" spans="3:14" ht="13.5" customHeight="1" hidden="1">
      <c r="C47" s="195">
        <v>342</v>
      </c>
      <c r="D47" s="154"/>
      <c r="E47" s="45" t="s">
        <v>106</v>
      </c>
      <c r="F47" s="29">
        <f>SUM(F54,F51,F48)</f>
        <v>0</v>
      </c>
      <c r="G47" s="25">
        <f>SUM(G54,G51,G48)</f>
        <v>0</v>
      </c>
      <c r="H47" s="29" t="e">
        <f t="shared" si="1"/>
        <v>#DIV/0!</v>
      </c>
      <c r="I47" s="25">
        <f>SUM(I54,I51,I48)</f>
        <v>0</v>
      </c>
      <c r="J47" s="36" t="s">
        <v>184</v>
      </c>
      <c r="K47" s="111">
        <f>SUM(K54,K51,K48)</f>
        <v>0</v>
      </c>
      <c r="L47" s="36" t="s">
        <v>184</v>
      </c>
      <c r="M47" s="111">
        <f>SUM(M54,M51,M48)</f>
        <v>0</v>
      </c>
      <c r="N47" s="36" t="s">
        <v>184</v>
      </c>
    </row>
    <row r="48" spans="4:14" ht="24" customHeight="1" hidden="1">
      <c r="D48" s="155">
        <v>3422</v>
      </c>
      <c r="E48" s="156" t="s">
        <v>152</v>
      </c>
      <c r="F48" s="29">
        <f>SUM(F49+F50)</f>
        <v>0</v>
      </c>
      <c r="G48" s="25">
        <f>SUM(G49+G50)</f>
        <v>0</v>
      </c>
      <c r="H48" s="29" t="e">
        <f t="shared" si="1"/>
        <v>#DIV/0!</v>
      </c>
      <c r="I48" s="25">
        <f>SUM(I49+I50)</f>
        <v>0</v>
      </c>
      <c r="J48" s="36" t="s">
        <v>184</v>
      </c>
      <c r="K48" s="111">
        <f>SUM(K49+K50)</f>
        <v>0</v>
      </c>
      <c r="L48" s="36" t="s">
        <v>184</v>
      </c>
      <c r="M48" s="111">
        <f>SUM(M49+M50)</f>
        <v>0</v>
      </c>
      <c r="N48" s="36" t="s">
        <v>184</v>
      </c>
    </row>
    <row r="49" spans="4:14" ht="14.25" customHeight="1" hidden="1">
      <c r="D49" s="155"/>
      <c r="E49" s="156" t="s">
        <v>59</v>
      </c>
      <c r="F49" s="29">
        <f>'posebni dio'!C171</f>
        <v>0</v>
      </c>
      <c r="G49" s="25">
        <f>'posebni dio'!D171</f>
        <v>0</v>
      </c>
      <c r="H49" s="29" t="e">
        <f t="shared" si="1"/>
        <v>#DIV/0!</v>
      </c>
      <c r="I49" s="25">
        <f>'posebni dio'!F171</f>
        <v>0</v>
      </c>
      <c r="J49" s="36" t="s">
        <v>184</v>
      </c>
      <c r="K49" s="111">
        <f>'posebni dio'!H171</f>
        <v>0</v>
      </c>
      <c r="L49" s="36" t="s">
        <v>184</v>
      </c>
      <c r="M49" s="111">
        <f>'posebni dio'!J171</f>
        <v>0</v>
      </c>
      <c r="N49" s="36" t="s">
        <v>184</v>
      </c>
    </row>
    <row r="50" spans="4:14" ht="13.5" customHeight="1" hidden="1">
      <c r="D50" s="155"/>
      <c r="E50" s="156" t="s">
        <v>158</v>
      </c>
      <c r="F50" s="29">
        <v>0</v>
      </c>
      <c r="G50" s="25">
        <v>0</v>
      </c>
      <c r="H50" s="29" t="e">
        <f t="shared" si="1"/>
        <v>#DIV/0!</v>
      </c>
      <c r="I50" s="25">
        <v>0</v>
      </c>
      <c r="J50" s="36" t="e">
        <f t="shared" si="4"/>
        <v>#DIV/0!</v>
      </c>
      <c r="K50" s="111">
        <v>0</v>
      </c>
      <c r="L50" s="36" t="e">
        <f t="shared" si="2"/>
        <v>#DIV/0!</v>
      </c>
      <c r="M50" s="111">
        <v>0</v>
      </c>
      <c r="N50" s="36" t="e">
        <f t="shared" si="3"/>
        <v>#DIV/0!</v>
      </c>
    </row>
    <row r="51" spans="4:14" ht="24" customHeight="1" hidden="1">
      <c r="D51" s="157" t="s">
        <v>55</v>
      </c>
      <c r="E51" s="45" t="s">
        <v>95</v>
      </c>
      <c r="F51" s="29">
        <f>SUM(F52+F53)</f>
        <v>0</v>
      </c>
      <c r="G51" s="25">
        <f>SUM(G52+G53)</f>
        <v>0</v>
      </c>
      <c r="H51" s="29" t="e">
        <f t="shared" si="1"/>
        <v>#DIV/0!</v>
      </c>
      <c r="I51" s="25">
        <f>SUM(I52+I53)</f>
        <v>0</v>
      </c>
      <c r="J51" s="36" t="s">
        <v>184</v>
      </c>
      <c r="K51" s="111">
        <f>SUM(K52+K53)</f>
        <v>0</v>
      </c>
      <c r="L51" s="36" t="s">
        <v>184</v>
      </c>
      <c r="M51" s="111">
        <f>SUM(M52+M53)</f>
        <v>0</v>
      </c>
      <c r="N51" s="36" t="s">
        <v>184</v>
      </c>
    </row>
    <row r="52" spans="1:14" ht="13.5" customHeight="1" hidden="1">
      <c r="A52" s="41"/>
      <c r="B52" s="41"/>
      <c r="C52" s="41"/>
      <c r="D52" s="147"/>
      <c r="E52" s="141" t="s">
        <v>59</v>
      </c>
      <c r="F52" s="29">
        <f>'posebni dio'!C172</f>
        <v>0</v>
      </c>
      <c r="G52" s="25">
        <f>'posebni dio'!D172</f>
        <v>0</v>
      </c>
      <c r="H52" s="29" t="e">
        <f t="shared" si="1"/>
        <v>#DIV/0!</v>
      </c>
      <c r="I52" s="25">
        <f>'posebni dio'!F172</f>
        <v>0</v>
      </c>
      <c r="J52" s="36" t="s">
        <v>184</v>
      </c>
      <c r="K52" s="111">
        <f>'posebni dio'!H172</f>
        <v>0</v>
      </c>
      <c r="L52" s="36" t="s">
        <v>184</v>
      </c>
      <c r="M52" s="111">
        <f>'posebni dio'!J172</f>
        <v>0</v>
      </c>
      <c r="N52" s="36" t="s">
        <v>184</v>
      </c>
    </row>
    <row r="53" spans="1:14" ht="13.5" customHeight="1" hidden="1">
      <c r="A53" s="41"/>
      <c r="B53" s="41"/>
      <c r="C53" s="41"/>
      <c r="D53" s="147"/>
      <c r="E53" s="141" t="s">
        <v>158</v>
      </c>
      <c r="F53" s="29">
        <f>'posebni dio'!C191</f>
        <v>0</v>
      </c>
      <c r="G53" s="25">
        <f>'posebni dio'!D191</f>
        <v>0</v>
      </c>
      <c r="H53" s="29" t="e">
        <f t="shared" si="1"/>
        <v>#DIV/0!</v>
      </c>
      <c r="I53" s="25">
        <f>'posebni dio'!F191</f>
        <v>0</v>
      </c>
      <c r="J53" s="36" t="s">
        <v>184</v>
      </c>
      <c r="K53" s="25">
        <f>'posebni dio'!H191</f>
        <v>0</v>
      </c>
      <c r="L53" s="36" t="s">
        <v>184</v>
      </c>
      <c r="M53" s="25">
        <f>'posebni dio'!J191</f>
        <v>0</v>
      </c>
      <c r="N53" s="36" t="s">
        <v>184</v>
      </c>
    </row>
    <row r="54" spans="4:14" ht="24" customHeight="1" hidden="1">
      <c r="D54" s="157">
        <v>3426</v>
      </c>
      <c r="E54" s="156" t="s">
        <v>177</v>
      </c>
      <c r="F54" s="29">
        <f>'posebni dio'!C173</f>
        <v>0</v>
      </c>
      <c r="G54" s="25">
        <f>'posebni dio'!D173</f>
        <v>0</v>
      </c>
      <c r="H54" s="29" t="e">
        <f t="shared" si="1"/>
        <v>#DIV/0!</v>
      </c>
      <c r="I54" s="25">
        <f>'posebni dio'!F173</f>
        <v>0</v>
      </c>
      <c r="J54" s="36" t="s">
        <v>184</v>
      </c>
      <c r="K54" s="25">
        <f>'posebni dio'!H173</f>
        <v>0</v>
      </c>
      <c r="L54" s="36" t="s">
        <v>184</v>
      </c>
      <c r="M54" s="25">
        <f>'posebni dio'!J173</f>
        <v>0</v>
      </c>
      <c r="N54" s="36" t="s">
        <v>184</v>
      </c>
    </row>
    <row r="55" spans="1:14" ht="13.5" customHeight="1" hidden="1">
      <c r="A55" s="41"/>
      <c r="B55" s="41"/>
      <c r="C55" s="41">
        <v>343</v>
      </c>
      <c r="D55" s="140"/>
      <c r="E55" s="141" t="s">
        <v>63</v>
      </c>
      <c r="F55" s="29">
        <f>SUM(F56:F59)</f>
        <v>30695.72</v>
      </c>
      <c r="G55" s="25">
        <f>SUM(G56:G59)</f>
        <v>2139100</v>
      </c>
      <c r="H55" s="29">
        <f t="shared" si="1"/>
        <v>6968.723978456931</v>
      </c>
      <c r="I55" s="25">
        <f>SUM(I56:I59)</f>
        <v>1819000</v>
      </c>
      <c r="J55" s="29">
        <f aca="true" t="shared" si="5" ref="J55:J65">I55/G55*100</f>
        <v>85.0357627039409</v>
      </c>
      <c r="K55" s="25">
        <f>SUM(K56:K59)</f>
        <v>1519000</v>
      </c>
      <c r="L55" s="29">
        <f t="shared" si="2"/>
        <v>83.50742166025289</v>
      </c>
      <c r="M55" s="25">
        <f>SUM(M56:M59)</f>
        <v>1019000</v>
      </c>
      <c r="N55" s="29">
        <f t="shared" si="3"/>
        <v>67.08360763660302</v>
      </c>
    </row>
    <row r="56" spans="1:14" ht="13.5" customHeight="1" hidden="1">
      <c r="A56" s="41"/>
      <c r="B56" s="41"/>
      <c r="C56" s="41"/>
      <c r="D56" s="139">
        <v>3431</v>
      </c>
      <c r="E56" s="141" t="s">
        <v>64</v>
      </c>
      <c r="F56" s="29">
        <f>'posebni dio'!C54</f>
        <v>7242.85</v>
      </c>
      <c r="G56" s="25">
        <f>'posebni dio'!D54</f>
        <v>13300</v>
      </c>
      <c r="H56" s="29">
        <f t="shared" si="1"/>
        <v>183.62937241555463</v>
      </c>
      <c r="I56" s="25">
        <f>'posebni dio'!F54</f>
        <v>13000</v>
      </c>
      <c r="J56" s="29">
        <f t="shared" si="5"/>
        <v>97.74436090225564</v>
      </c>
      <c r="K56" s="25">
        <f>'posebni dio'!H54</f>
        <v>13000</v>
      </c>
      <c r="L56" s="29">
        <f t="shared" si="2"/>
        <v>100</v>
      </c>
      <c r="M56" s="25">
        <f>'posebni dio'!J54</f>
        <v>13000</v>
      </c>
      <c r="N56" s="29">
        <f t="shared" si="3"/>
        <v>100</v>
      </c>
    </row>
    <row r="57" spans="1:14" ht="13.5" customHeight="1" hidden="1">
      <c r="A57" s="41"/>
      <c r="B57" s="41"/>
      <c r="C57" s="41"/>
      <c r="D57" s="139">
        <v>3432</v>
      </c>
      <c r="E57" s="141" t="s">
        <v>96</v>
      </c>
      <c r="F57" s="29">
        <f>'posebni dio'!C55</f>
        <v>0</v>
      </c>
      <c r="G57" s="25">
        <f>'posebni dio'!D55</f>
        <v>0</v>
      </c>
      <c r="H57" s="36" t="s">
        <v>184</v>
      </c>
      <c r="I57" s="25">
        <f>'posebni dio'!F55</f>
        <v>0</v>
      </c>
      <c r="J57" s="29" t="e">
        <f t="shared" si="5"/>
        <v>#DIV/0!</v>
      </c>
      <c r="K57" s="25">
        <f>'posebni dio'!H55</f>
        <v>0</v>
      </c>
      <c r="L57" s="36" t="s">
        <v>184</v>
      </c>
      <c r="M57" s="25">
        <f>'posebni dio'!J55</f>
        <v>0</v>
      </c>
      <c r="N57" s="36" t="s">
        <v>184</v>
      </c>
    </row>
    <row r="58" spans="1:14" ht="13.5" customHeight="1" hidden="1">
      <c r="A58" s="41"/>
      <c r="B58" s="41"/>
      <c r="C58" s="41"/>
      <c r="D58" s="139">
        <v>3433</v>
      </c>
      <c r="E58" s="141" t="s">
        <v>65</v>
      </c>
      <c r="F58" s="29">
        <f>'posebni dio'!C56</f>
        <v>23452.87</v>
      </c>
      <c r="G58" s="25">
        <f>'posebni dio'!D56</f>
        <v>2119200</v>
      </c>
      <c r="H58" s="29">
        <f t="shared" si="1"/>
        <v>9035.994315407881</v>
      </c>
      <c r="I58" s="25">
        <f>'posebni dio'!F56</f>
        <v>1800000</v>
      </c>
      <c r="J58" s="29">
        <f t="shared" si="5"/>
        <v>84.93771234428085</v>
      </c>
      <c r="K58" s="25">
        <f>'posebni dio'!H56</f>
        <v>1500000</v>
      </c>
      <c r="L58" s="29">
        <f t="shared" si="2"/>
        <v>83.33333333333334</v>
      </c>
      <c r="M58" s="25">
        <f>'posebni dio'!J56</f>
        <v>1000000</v>
      </c>
      <c r="N58" s="29">
        <f t="shared" si="3"/>
        <v>66.66666666666666</v>
      </c>
    </row>
    <row r="59" spans="1:14" ht="13.5" customHeight="1" hidden="1">
      <c r="A59" s="41"/>
      <c r="B59" s="41"/>
      <c r="C59" s="41"/>
      <c r="D59" s="139">
        <v>3434</v>
      </c>
      <c r="E59" s="141" t="s">
        <v>90</v>
      </c>
      <c r="F59" s="29">
        <f>'posebni dio'!C57</f>
        <v>0</v>
      </c>
      <c r="G59" s="25">
        <f>'posebni dio'!D57</f>
        <v>6600</v>
      </c>
      <c r="H59" s="36" t="s">
        <v>184</v>
      </c>
      <c r="I59" s="25">
        <f>'posebni dio'!F57</f>
        <v>6000</v>
      </c>
      <c r="J59" s="29">
        <f t="shared" si="5"/>
        <v>90.9090909090909</v>
      </c>
      <c r="K59" s="25">
        <f>'posebni dio'!H57</f>
        <v>6000</v>
      </c>
      <c r="L59" s="29">
        <f t="shared" si="2"/>
        <v>100</v>
      </c>
      <c r="M59" s="25">
        <f>'posebni dio'!J57</f>
        <v>6000</v>
      </c>
      <c r="N59" s="29">
        <f t="shared" si="3"/>
        <v>100</v>
      </c>
    </row>
    <row r="60" spans="1:14" s="26" customFormat="1" ht="29.25" customHeight="1">
      <c r="A60" s="158"/>
      <c r="B60" s="143">
        <v>37</v>
      </c>
      <c r="C60" s="143"/>
      <c r="D60" s="166"/>
      <c r="E60" s="293" t="s">
        <v>116</v>
      </c>
      <c r="F60" s="36">
        <f aca="true" t="shared" si="6" ref="F60:I61">SUM(F61)</f>
        <v>0</v>
      </c>
      <c r="G60" s="111">
        <f t="shared" si="6"/>
        <v>491075</v>
      </c>
      <c r="H60" s="36" t="s">
        <v>184</v>
      </c>
      <c r="I60" s="111">
        <f t="shared" si="6"/>
        <v>0</v>
      </c>
      <c r="J60" s="29">
        <f t="shared" si="5"/>
        <v>0</v>
      </c>
      <c r="K60" s="111">
        <f>SUM(K61)</f>
        <v>0</v>
      </c>
      <c r="L60" s="36" t="s">
        <v>184</v>
      </c>
      <c r="M60" s="111">
        <f>SUM(M61)</f>
        <v>0</v>
      </c>
      <c r="N60" s="36" t="s">
        <v>184</v>
      </c>
    </row>
    <row r="61" spans="1:14" s="26" customFormat="1" ht="13.5" customHeight="1" hidden="1">
      <c r="A61" s="158"/>
      <c r="B61" s="143"/>
      <c r="C61" s="143">
        <v>372</v>
      </c>
      <c r="D61" s="166"/>
      <c r="E61" s="161" t="s">
        <v>127</v>
      </c>
      <c r="F61" s="36">
        <f t="shared" si="6"/>
        <v>0</v>
      </c>
      <c r="G61" s="111">
        <f t="shared" si="6"/>
        <v>491075</v>
      </c>
      <c r="H61" s="36" t="s">
        <v>184</v>
      </c>
      <c r="I61" s="111">
        <f t="shared" si="6"/>
        <v>0</v>
      </c>
      <c r="J61" s="29">
        <f t="shared" si="5"/>
        <v>0</v>
      </c>
      <c r="K61" s="111">
        <f>SUM(K62)</f>
        <v>0</v>
      </c>
      <c r="L61" s="36" t="s">
        <v>184</v>
      </c>
      <c r="M61" s="111">
        <f>SUM(M62)</f>
        <v>0</v>
      </c>
      <c r="N61" s="36" t="s">
        <v>184</v>
      </c>
    </row>
    <row r="62" spans="1:14" ht="12.75" hidden="1">
      <c r="A62" s="143"/>
      <c r="B62" s="143"/>
      <c r="C62" s="143"/>
      <c r="D62" s="160">
        <v>3721</v>
      </c>
      <c r="E62" s="161" t="s">
        <v>117</v>
      </c>
      <c r="F62" s="29">
        <f>'posebni dio'!C162</f>
        <v>0</v>
      </c>
      <c r="G62" s="25">
        <v>491075</v>
      </c>
      <c r="H62" s="36" t="s">
        <v>184</v>
      </c>
      <c r="I62" s="25">
        <f>'posebni dio'!F162</f>
        <v>0</v>
      </c>
      <c r="J62" s="29">
        <f t="shared" si="5"/>
        <v>0</v>
      </c>
      <c r="K62" s="25">
        <f>'posebni dio'!H162</f>
        <v>0</v>
      </c>
      <c r="L62" s="36" t="s">
        <v>184</v>
      </c>
      <c r="M62" s="25">
        <f>'posebni dio'!J162</f>
        <v>0</v>
      </c>
      <c r="N62" s="36" t="s">
        <v>184</v>
      </c>
    </row>
    <row r="63" spans="1:14" ht="12.75">
      <c r="A63" s="41"/>
      <c r="B63" s="143">
        <v>38</v>
      </c>
      <c r="C63" s="143"/>
      <c r="D63" s="162"/>
      <c r="E63" s="152" t="s">
        <v>118</v>
      </c>
      <c r="F63" s="36">
        <f aca="true" t="shared" si="7" ref="F63:I64">SUM(F64)</f>
        <v>0</v>
      </c>
      <c r="G63" s="111">
        <f t="shared" si="7"/>
        <v>2700</v>
      </c>
      <c r="H63" s="36" t="s">
        <v>184</v>
      </c>
      <c r="I63" s="111">
        <f t="shared" si="7"/>
        <v>2000</v>
      </c>
      <c r="J63" s="29">
        <f t="shared" si="5"/>
        <v>74.07407407407408</v>
      </c>
      <c r="K63" s="111">
        <f>SUM(K64)</f>
        <v>2000</v>
      </c>
      <c r="L63" s="29">
        <f t="shared" si="2"/>
        <v>100</v>
      </c>
      <c r="M63" s="111">
        <f>SUM(M64)</f>
        <v>2000</v>
      </c>
      <c r="N63" s="29">
        <f t="shared" si="3"/>
        <v>100</v>
      </c>
    </row>
    <row r="64" spans="1:14" ht="13.5" hidden="1">
      <c r="A64" s="41"/>
      <c r="B64" s="41"/>
      <c r="C64" s="187">
        <v>383</v>
      </c>
      <c r="D64" s="215"/>
      <c r="E64" s="216" t="s">
        <v>119</v>
      </c>
      <c r="F64" s="110">
        <f t="shared" si="7"/>
        <v>0</v>
      </c>
      <c r="G64" s="109">
        <f t="shared" si="7"/>
        <v>2700</v>
      </c>
      <c r="H64" s="110" t="s">
        <v>184</v>
      </c>
      <c r="I64" s="109">
        <f t="shared" si="7"/>
        <v>2000</v>
      </c>
      <c r="J64" s="136">
        <f t="shared" si="5"/>
        <v>74.07407407407408</v>
      </c>
      <c r="K64" s="109">
        <f>SUM(K65)</f>
        <v>2000</v>
      </c>
      <c r="L64" s="136">
        <f t="shared" si="2"/>
        <v>100</v>
      </c>
      <c r="M64" s="109">
        <f>SUM(M65)</f>
        <v>2000</v>
      </c>
      <c r="N64" s="136">
        <f t="shared" si="3"/>
        <v>100</v>
      </c>
    </row>
    <row r="65" spans="1:14" ht="12.75" hidden="1">
      <c r="A65" s="41"/>
      <c r="B65" s="41"/>
      <c r="C65" s="143"/>
      <c r="D65" s="139">
        <v>3834</v>
      </c>
      <c r="E65" s="141" t="s">
        <v>172</v>
      </c>
      <c r="F65" s="36">
        <f>+'posebni dio'!C63</f>
        <v>0</v>
      </c>
      <c r="G65" s="111">
        <f>+'posebni dio'!D63</f>
        <v>2700</v>
      </c>
      <c r="H65" s="36" t="s">
        <v>184</v>
      </c>
      <c r="I65" s="111">
        <f>+'posebni dio'!F63</f>
        <v>2000</v>
      </c>
      <c r="J65" s="29">
        <f t="shared" si="5"/>
        <v>74.07407407407408</v>
      </c>
      <c r="K65" s="111">
        <f>+'posebni dio'!H63</f>
        <v>2000</v>
      </c>
      <c r="L65" s="29">
        <f t="shared" si="2"/>
        <v>100</v>
      </c>
      <c r="M65" s="111">
        <f>+'posebni dio'!J63</f>
        <v>2000</v>
      </c>
      <c r="N65" s="29">
        <f t="shared" si="3"/>
        <v>100</v>
      </c>
    </row>
    <row r="66" spans="1:14" ht="10.5" customHeight="1">
      <c r="A66" s="41"/>
      <c r="B66" s="41"/>
      <c r="C66" s="41"/>
      <c r="D66" s="147"/>
      <c r="E66" s="141"/>
      <c r="F66" s="136"/>
      <c r="G66" s="27"/>
      <c r="H66" s="136"/>
      <c r="I66" s="27"/>
      <c r="J66" s="29"/>
      <c r="K66" s="27"/>
      <c r="L66" s="136"/>
      <c r="M66" s="27"/>
      <c r="N66" s="136"/>
    </row>
    <row r="67" spans="1:14" ht="12.75">
      <c r="A67" s="108">
        <v>4</v>
      </c>
      <c r="B67" s="41"/>
      <c r="C67" s="41"/>
      <c r="D67" s="137"/>
      <c r="E67" s="148" t="s">
        <v>60</v>
      </c>
      <c r="F67" s="136">
        <f>SUM(F68+F73+F88)</f>
        <v>120324.63999999998</v>
      </c>
      <c r="G67" s="27">
        <f>SUM(G68+G73+G88)</f>
        <v>216400</v>
      </c>
      <c r="H67" s="136">
        <f t="shared" si="1"/>
        <v>179.84678782334194</v>
      </c>
      <c r="I67" s="27">
        <f>SUM(I68+I73+I88)</f>
        <v>216000</v>
      </c>
      <c r="J67" s="136">
        <f aca="true" t="shared" si="8" ref="J67:J90">I67/G67*100</f>
        <v>99.81515711645102</v>
      </c>
      <c r="K67" s="27">
        <f>SUM(K68+K73+K88)</f>
        <v>256000</v>
      </c>
      <c r="L67" s="136">
        <f t="shared" si="2"/>
        <v>118.5185185185185</v>
      </c>
      <c r="M67" s="27">
        <f>SUM(M68+M73+M88)</f>
        <v>216000</v>
      </c>
      <c r="N67" s="136">
        <f aca="true" t="shared" si="9" ref="N67:N90">M67/K67*100</f>
        <v>84.375</v>
      </c>
    </row>
    <row r="68" spans="1:14" ht="12.75">
      <c r="A68" s="41"/>
      <c r="B68" s="41">
        <v>41</v>
      </c>
      <c r="C68" s="41"/>
      <c r="D68" s="8"/>
      <c r="E68" s="294" t="s">
        <v>128</v>
      </c>
      <c r="F68" s="29">
        <f>SUM(F71,F69)</f>
        <v>5368.41</v>
      </c>
      <c r="G68" s="25">
        <f>SUM(G71,G69)</f>
        <v>13300</v>
      </c>
      <c r="H68" s="29">
        <f t="shared" si="1"/>
        <v>247.74560810370298</v>
      </c>
      <c r="I68" s="25">
        <f>SUM(I71,I69)</f>
        <v>30000</v>
      </c>
      <c r="J68" s="29">
        <f t="shared" si="8"/>
        <v>225.5639097744361</v>
      </c>
      <c r="K68" s="25">
        <f>SUM(K71,K69)</f>
        <v>30000</v>
      </c>
      <c r="L68" s="29">
        <f t="shared" si="2"/>
        <v>100</v>
      </c>
      <c r="M68" s="25">
        <f>SUM(M71,M69)</f>
        <v>30000</v>
      </c>
      <c r="N68" s="29">
        <f t="shared" si="9"/>
        <v>100</v>
      </c>
    </row>
    <row r="69" spans="1:14" ht="12.75" hidden="1">
      <c r="A69" s="41"/>
      <c r="B69" s="41"/>
      <c r="C69" s="143">
        <v>411</v>
      </c>
      <c r="D69" s="144"/>
      <c r="E69" s="141" t="s">
        <v>182</v>
      </c>
      <c r="F69" s="29">
        <f>SUM(F70)</f>
        <v>0</v>
      </c>
      <c r="G69" s="25">
        <f>SUM(G70)</f>
        <v>0</v>
      </c>
      <c r="H69" s="29" t="e">
        <f aca="true" t="shared" si="10" ref="H69:H83">G69/F69*100</f>
        <v>#DIV/0!</v>
      </c>
      <c r="I69" s="25">
        <f>SUM(I70)</f>
        <v>0</v>
      </c>
      <c r="J69" s="36" t="s">
        <v>184</v>
      </c>
      <c r="K69" s="25">
        <f>SUM(K70)</f>
        <v>0</v>
      </c>
      <c r="L69" s="36" t="s">
        <v>184</v>
      </c>
      <c r="M69" s="25">
        <f>SUM(M70)</f>
        <v>0</v>
      </c>
      <c r="N69" s="36" t="s">
        <v>184</v>
      </c>
    </row>
    <row r="70" spans="1:14" ht="12.75" hidden="1">
      <c r="A70" s="41"/>
      <c r="B70" s="41"/>
      <c r="C70" s="143"/>
      <c r="D70" s="144">
        <v>4111</v>
      </c>
      <c r="E70" s="141" t="s">
        <v>89</v>
      </c>
      <c r="F70" s="29">
        <f>'posebni dio'!C69+'posebni dio'!C123+'posebni dio'!C136</f>
        <v>0</v>
      </c>
      <c r="G70" s="25">
        <f>'posebni dio'!D69+'posebni dio'!D123+'posebni dio'!D136</f>
        <v>0</v>
      </c>
      <c r="H70" s="29" t="e">
        <f t="shared" si="10"/>
        <v>#DIV/0!</v>
      </c>
      <c r="I70" s="25">
        <f>'posebni dio'!F69+'posebni dio'!F123+'posebni dio'!F136</f>
        <v>0</v>
      </c>
      <c r="J70" s="36" t="s">
        <v>184</v>
      </c>
      <c r="K70" s="25">
        <f>'posebni dio'!H69+'posebni dio'!H123+'posebni dio'!H136</f>
        <v>0</v>
      </c>
      <c r="L70" s="36" t="s">
        <v>184</v>
      </c>
      <c r="M70" s="25">
        <f>'posebni dio'!J69+'posebni dio'!J123+'posebni dio'!J136</f>
        <v>0</v>
      </c>
      <c r="N70" s="36" t="s">
        <v>184</v>
      </c>
    </row>
    <row r="71" spans="1:14" ht="12.75" hidden="1">
      <c r="A71" s="41"/>
      <c r="B71" s="41"/>
      <c r="C71" s="143">
        <v>412</v>
      </c>
      <c r="D71" s="144"/>
      <c r="E71" s="163" t="s">
        <v>129</v>
      </c>
      <c r="F71" s="29">
        <f>SUM(F72)</f>
        <v>5368.41</v>
      </c>
      <c r="G71" s="25">
        <f>SUM(G72)</f>
        <v>13300</v>
      </c>
      <c r="H71" s="29">
        <f t="shared" si="10"/>
        <v>247.74560810370298</v>
      </c>
      <c r="I71" s="25">
        <f>SUM(I72)</f>
        <v>30000</v>
      </c>
      <c r="J71" s="29">
        <f t="shared" si="8"/>
        <v>225.5639097744361</v>
      </c>
      <c r="K71" s="25">
        <f>SUM(K72)</f>
        <v>30000</v>
      </c>
      <c r="L71" s="29">
        <f aca="true" t="shared" si="11" ref="L71:L90">K71/I71*100</f>
        <v>100</v>
      </c>
      <c r="M71" s="25">
        <f>SUM(M72)</f>
        <v>30000</v>
      </c>
      <c r="N71" s="29">
        <f t="shared" si="9"/>
        <v>100</v>
      </c>
    </row>
    <row r="72" spans="1:14" ht="12.75" hidden="1">
      <c r="A72" s="41"/>
      <c r="B72" s="41"/>
      <c r="C72" s="143"/>
      <c r="D72" s="144">
        <v>4123</v>
      </c>
      <c r="E72" s="163" t="s">
        <v>130</v>
      </c>
      <c r="F72" s="29">
        <f>'posebni dio'!C71+'posebni dio'!C125+'posebni dio'!C138</f>
        <v>5368.41</v>
      </c>
      <c r="G72" s="25">
        <f>'posebni dio'!D71+'posebni dio'!D125+'posebni dio'!D138</f>
        <v>13300</v>
      </c>
      <c r="H72" s="29">
        <f t="shared" si="10"/>
        <v>247.74560810370298</v>
      </c>
      <c r="I72" s="25">
        <f>'posebni dio'!F71+'posebni dio'!F125+'posebni dio'!F138</f>
        <v>30000</v>
      </c>
      <c r="J72" s="29">
        <f t="shared" si="8"/>
        <v>225.5639097744361</v>
      </c>
      <c r="K72" s="25">
        <f>'posebni dio'!H71+'posebni dio'!H125+'posebni dio'!H138</f>
        <v>30000</v>
      </c>
      <c r="L72" s="29">
        <f t="shared" si="11"/>
        <v>100</v>
      </c>
      <c r="M72" s="25">
        <f>'posebni dio'!J71+'posebni dio'!J125+'posebni dio'!J138</f>
        <v>30000</v>
      </c>
      <c r="N72" s="29">
        <f t="shared" si="9"/>
        <v>100</v>
      </c>
    </row>
    <row r="73" spans="1:14" ht="12.75">
      <c r="A73" s="41"/>
      <c r="B73" s="41">
        <v>42</v>
      </c>
      <c r="C73" s="41"/>
      <c r="D73" s="164"/>
      <c r="E73" s="150" t="s">
        <v>16</v>
      </c>
      <c r="F73" s="29">
        <f>SUM(F74+F79+F86+F84)</f>
        <v>114956.22999999998</v>
      </c>
      <c r="G73" s="25">
        <f>SUM(G74+G79+G86+G84)</f>
        <v>203100</v>
      </c>
      <c r="H73" s="29">
        <f t="shared" si="10"/>
        <v>176.67594005126998</v>
      </c>
      <c r="I73" s="25">
        <f>SUM(I74+I79+I86+I84)</f>
        <v>186000</v>
      </c>
      <c r="J73" s="29">
        <f t="shared" si="8"/>
        <v>91.5805022156573</v>
      </c>
      <c r="K73" s="25">
        <f>SUM(K74+K79+K86+K84)</f>
        <v>226000</v>
      </c>
      <c r="L73" s="29">
        <f t="shared" si="11"/>
        <v>121.50537634408603</v>
      </c>
      <c r="M73" s="25">
        <f>SUM(M74+M79+M86+M84)</f>
        <v>186000</v>
      </c>
      <c r="N73" s="29">
        <f t="shared" si="9"/>
        <v>82.30088495575221</v>
      </c>
    </row>
    <row r="74" spans="1:14" ht="13.5" customHeight="1" hidden="1">
      <c r="A74" s="41"/>
      <c r="B74" s="108"/>
      <c r="C74" s="108">
        <v>421</v>
      </c>
      <c r="D74" s="151"/>
      <c r="E74" s="138" t="s">
        <v>17</v>
      </c>
      <c r="F74" s="136">
        <f>SUM(F75:F78)</f>
        <v>0</v>
      </c>
      <c r="G74" s="27">
        <f>SUM(G75:G78)</f>
        <v>0</v>
      </c>
      <c r="H74" s="136" t="e">
        <f t="shared" si="10"/>
        <v>#DIV/0!</v>
      </c>
      <c r="I74" s="27">
        <f>SUM(I75:I78)</f>
        <v>0</v>
      </c>
      <c r="J74" s="136" t="e">
        <f t="shared" si="8"/>
        <v>#DIV/0!</v>
      </c>
      <c r="K74" s="27">
        <f>SUM(K75:K78)</f>
        <v>0</v>
      </c>
      <c r="L74" s="136" t="e">
        <f t="shared" si="11"/>
        <v>#DIV/0!</v>
      </c>
      <c r="M74" s="27">
        <f>SUM(M75:M78)</f>
        <v>0</v>
      </c>
      <c r="N74" s="136" t="e">
        <f t="shared" si="9"/>
        <v>#DIV/0!</v>
      </c>
    </row>
    <row r="75" spans="1:14" ht="13.5" customHeight="1" hidden="1">
      <c r="A75" s="41"/>
      <c r="B75" s="108"/>
      <c r="C75" s="108"/>
      <c r="D75" s="140">
        <v>4211</v>
      </c>
      <c r="E75" s="141" t="s">
        <v>112</v>
      </c>
      <c r="F75" s="29">
        <f>'posebni dio'!C156</f>
        <v>0</v>
      </c>
      <c r="G75" s="25">
        <f>'posebni dio'!D156</f>
        <v>0</v>
      </c>
      <c r="H75" s="136" t="e">
        <f t="shared" si="10"/>
        <v>#DIV/0!</v>
      </c>
      <c r="I75" s="25">
        <f>'posebni dio'!F156</f>
        <v>0</v>
      </c>
      <c r="J75" s="29" t="e">
        <f t="shared" si="8"/>
        <v>#DIV/0!</v>
      </c>
      <c r="K75" s="25">
        <f>'posebni dio'!H156</f>
        <v>0</v>
      </c>
      <c r="L75" s="29" t="e">
        <f t="shared" si="11"/>
        <v>#DIV/0!</v>
      </c>
      <c r="M75" s="25">
        <f>'posebni dio'!J156</f>
        <v>0</v>
      </c>
      <c r="N75" s="29" t="e">
        <f t="shared" si="9"/>
        <v>#DIV/0!</v>
      </c>
    </row>
    <row r="76" spans="1:14" ht="13.5" customHeight="1" hidden="1">
      <c r="A76" s="41"/>
      <c r="B76" s="108"/>
      <c r="C76" s="108"/>
      <c r="D76" s="140">
        <v>4212</v>
      </c>
      <c r="E76" s="141" t="s">
        <v>38</v>
      </c>
      <c r="F76" s="29">
        <f>'posebni dio'!C157</f>
        <v>0</v>
      </c>
      <c r="G76" s="25">
        <f>'posebni dio'!D157</f>
        <v>0</v>
      </c>
      <c r="H76" s="136" t="e">
        <f t="shared" si="10"/>
        <v>#DIV/0!</v>
      </c>
      <c r="I76" s="25">
        <f>'posebni dio'!F157</f>
        <v>0</v>
      </c>
      <c r="J76" s="29" t="e">
        <f t="shared" si="8"/>
        <v>#DIV/0!</v>
      </c>
      <c r="K76" s="25">
        <f>'posebni dio'!H157</f>
        <v>0</v>
      </c>
      <c r="L76" s="29" t="e">
        <f t="shared" si="11"/>
        <v>#DIV/0!</v>
      </c>
      <c r="M76" s="25">
        <f>'posebni dio'!J157</f>
        <v>0</v>
      </c>
      <c r="N76" s="29" t="e">
        <f t="shared" si="9"/>
        <v>#DIV/0!</v>
      </c>
    </row>
    <row r="77" spans="1:14" ht="12.75" hidden="1">
      <c r="A77" s="41"/>
      <c r="B77" s="41"/>
      <c r="C77" s="41"/>
      <c r="D77" s="140">
        <v>4213</v>
      </c>
      <c r="E77" s="141" t="s">
        <v>132</v>
      </c>
      <c r="F77" s="29">
        <f>'posebni dio'!C74+'posebni dio'!C212</f>
        <v>0</v>
      </c>
      <c r="G77" s="25">
        <f>'posebni dio'!D74+'posebni dio'!D212</f>
        <v>0</v>
      </c>
      <c r="H77" s="136" t="e">
        <f t="shared" si="10"/>
        <v>#DIV/0!</v>
      </c>
      <c r="I77" s="25">
        <f>'posebni dio'!F74+'posebni dio'!F212</f>
        <v>0</v>
      </c>
      <c r="J77" s="29" t="e">
        <f t="shared" si="8"/>
        <v>#DIV/0!</v>
      </c>
      <c r="K77" s="25">
        <f>'posebni dio'!H74+'posebni dio'!H212</f>
        <v>0</v>
      </c>
      <c r="L77" s="29" t="e">
        <f t="shared" si="11"/>
        <v>#DIV/0!</v>
      </c>
      <c r="M77" s="25">
        <f>'posebni dio'!J74+'posebni dio'!J212</f>
        <v>0</v>
      </c>
      <c r="N77" s="29" t="e">
        <f t="shared" si="9"/>
        <v>#DIV/0!</v>
      </c>
    </row>
    <row r="78" spans="1:14" ht="12.75" hidden="1">
      <c r="A78" s="41"/>
      <c r="B78" s="108"/>
      <c r="C78" s="108"/>
      <c r="D78" s="140">
        <v>4214</v>
      </c>
      <c r="E78" s="141" t="s">
        <v>171</v>
      </c>
      <c r="F78" s="29">
        <f>'posebni dio'!C108</f>
        <v>0</v>
      </c>
      <c r="G78" s="25">
        <f>'posebni dio'!D108</f>
        <v>0</v>
      </c>
      <c r="H78" s="136" t="e">
        <f t="shared" si="10"/>
        <v>#DIV/0!</v>
      </c>
      <c r="I78" s="25">
        <f>'posebni dio'!F108</f>
        <v>0</v>
      </c>
      <c r="J78" s="29" t="e">
        <f t="shared" si="8"/>
        <v>#DIV/0!</v>
      </c>
      <c r="K78" s="25">
        <f>'posebni dio'!H108</f>
        <v>0</v>
      </c>
      <c r="L78" s="29" t="e">
        <f t="shared" si="11"/>
        <v>#DIV/0!</v>
      </c>
      <c r="M78" s="25">
        <f>'posebni dio'!J108</f>
        <v>0</v>
      </c>
      <c r="N78" s="29" t="e">
        <f t="shared" si="9"/>
        <v>#DIV/0!</v>
      </c>
    </row>
    <row r="79" spans="1:14" ht="13.5" customHeight="1" hidden="1">
      <c r="A79" s="41"/>
      <c r="B79" s="41"/>
      <c r="C79" s="108">
        <v>422</v>
      </c>
      <c r="D79" s="151"/>
      <c r="E79" s="134" t="s">
        <v>20</v>
      </c>
      <c r="F79" s="136">
        <f>SUM(F80:F83)</f>
        <v>81310.99999999999</v>
      </c>
      <c r="G79" s="27">
        <f>SUM(G80:G83)</f>
        <v>176500</v>
      </c>
      <c r="H79" s="136">
        <f t="shared" si="10"/>
        <v>217.06780140448404</v>
      </c>
      <c r="I79" s="27">
        <f>SUM(I80:I83)</f>
        <v>160000</v>
      </c>
      <c r="J79" s="136">
        <f t="shared" si="8"/>
        <v>90.6515580736544</v>
      </c>
      <c r="K79" s="27">
        <f>SUM(K80:K83)</f>
        <v>160000</v>
      </c>
      <c r="L79" s="136">
        <f t="shared" si="11"/>
        <v>100</v>
      </c>
      <c r="M79" s="27">
        <f>SUM(M80:M83)</f>
        <v>160000</v>
      </c>
      <c r="N79" s="136">
        <f t="shared" si="9"/>
        <v>100</v>
      </c>
    </row>
    <row r="80" spans="1:14" ht="13.5" customHeight="1" hidden="1">
      <c r="A80" s="41"/>
      <c r="B80" s="41"/>
      <c r="C80" s="41"/>
      <c r="D80" s="165" t="s">
        <v>18</v>
      </c>
      <c r="E80" s="150" t="s">
        <v>19</v>
      </c>
      <c r="F80" s="29">
        <f>'posebni dio'!C76+'posebni dio'!C128</f>
        <v>70352.68</v>
      </c>
      <c r="G80" s="25">
        <f>'posebni dio'!D76+'posebni dio'!D128</f>
        <v>78300</v>
      </c>
      <c r="H80" s="29">
        <f t="shared" si="10"/>
        <v>111.29639979599926</v>
      </c>
      <c r="I80" s="25">
        <f>'posebni dio'!F76+'posebni dio'!F128</f>
        <v>60000</v>
      </c>
      <c r="J80" s="29">
        <f t="shared" si="8"/>
        <v>76.62835249042146</v>
      </c>
      <c r="K80" s="25">
        <f>'posebni dio'!H76+'posebni dio'!H128</f>
        <v>60000</v>
      </c>
      <c r="L80" s="29">
        <f t="shared" si="11"/>
        <v>100</v>
      </c>
      <c r="M80" s="25">
        <f>'posebni dio'!J76+'posebni dio'!J128</f>
        <v>60000</v>
      </c>
      <c r="N80" s="29">
        <f t="shared" si="9"/>
        <v>100</v>
      </c>
    </row>
    <row r="81" spans="1:14" ht="12.75" hidden="1">
      <c r="A81" s="41"/>
      <c r="B81" s="41"/>
      <c r="C81" s="41"/>
      <c r="D81" s="165">
        <v>4222</v>
      </c>
      <c r="E81" s="150" t="s">
        <v>85</v>
      </c>
      <c r="F81" s="29">
        <f>'posebni dio'!C77</f>
        <v>2.26</v>
      </c>
      <c r="G81" s="25">
        <f>'posebni dio'!D77</f>
        <v>5300</v>
      </c>
      <c r="H81" s="290">
        <f t="shared" si="10"/>
        <v>234513.2743362832</v>
      </c>
      <c r="I81" s="25">
        <f>'posebni dio'!F77</f>
        <v>10000</v>
      </c>
      <c r="J81" s="29">
        <f t="shared" si="8"/>
        <v>188.67924528301887</v>
      </c>
      <c r="K81" s="25">
        <f>'posebni dio'!H77</f>
        <v>10000</v>
      </c>
      <c r="L81" s="29">
        <f t="shared" si="11"/>
        <v>100</v>
      </c>
      <c r="M81" s="25">
        <f>'posebni dio'!J77</f>
        <v>10000</v>
      </c>
      <c r="N81" s="29">
        <f t="shared" si="9"/>
        <v>100</v>
      </c>
    </row>
    <row r="82" spans="1:14" ht="12.75" hidden="1">
      <c r="A82" s="41"/>
      <c r="B82" s="41"/>
      <c r="C82" s="41"/>
      <c r="D82" s="166">
        <v>4223</v>
      </c>
      <c r="E82" s="167" t="s">
        <v>120</v>
      </c>
      <c r="F82" s="29">
        <f>'posebni dio'!C78+'posebni dio'!C110</f>
        <v>9720.41</v>
      </c>
      <c r="G82" s="25">
        <f>'posebni dio'!D78+'posebni dio'!D110</f>
        <v>13300</v>
      </c>
      <c r="H82" s="29">
        <f t="shared" si="10"/>
        <v>136.82550427399667</v>
      </c>
      <c r="I82" s="25">
        <f>'posebni dio'!F78+'posebni dio'!F110</f>
        <v>10000</v>
      </c>
      <c r="J82" s="29">
        <f t="shared" si="8"/>
        <v>75.18796992481202</v>
      </c>
      <c r="K82" s="25">
        <f>'posebni dio'!H78+'posebni dio'!H110</f>
        <v>10000</v>
      </c>
      <c r="L82" s="29">
        <f t="shared" si="11"/>
        <v>100</v>
      </c>
      <c r="M82" s="25">
        <f>'posebni dio'!J78+'posebni dio'!J110</f>
        <v>10000</v>
      </c>
      <c r="N82" s="29">
        <f t="shared" si="9"/>
        <v>100</v>
      </c>
    </row>
    <row r="83" spans="1:14" ht="13.5" customHeight="1" hidden="1">
      <c r="A83" s="41"/>
      <c r="B83" s="41"/>
      <c r="C83" s="41"/>
      <c r="D83" s="165">
        <v>4227</v>
      </c>
      <c r="E83" s="150" t="s">
        <v>86</v>
      </c>
      <c r="F83" s="29">
        <f>'posebni dio'!C79+'posebni dio'!C111</f>
        <v>1235.65</v>
      </c>
      <c r="G83" s="25">
        <f>'posebni dio'!D79+'posebni dio'!D111</f>
        <v>79600</v>
      </c>
      <c r="H83" s="29">
        <f t="shared" si="10"/>
        <v>6441.953627645368</v>
      </c>
      <c r="I83" s="25">
        <f>'posebni dio'!F79+'posebni dio'!F111</f>
        <v>80000</v>
      </c>
      <c r="J83" s="29">
        <f t="shared" si="8"/>
        <v>100.50251256281406</v>
      </c>
      <c r="K83" s="25">
        <f>'posebni dio'!H79+'posebni dio'!H111</f>
        <v>80000</v>
      </c>
      <c r="L83" s="29">
        <f t="shared" si="11"/>
        <v>100</v>
      </c>
      <c r="M83" s="25">
        <f>'posebni dio'!J79+'posebni dio'!J111</f>
        <v>80000</v>
      </c>
      <c r="N83" s="29">
        <f t="shared" si="9"/>
        <v>100</v>
      </c>
    </row>
    <row r="84" spans="1:14" ht="12.75" customHeight="1" hidden="1">
      <c r="A84" s="41"/>
      <c r="B84" s="41"/>
      <c r="C84" s="108">
        <v>423</v>
      </c>
      <c r="D84" s="164"/>
      <c r="E84" s="138" t="s">
        <v>173</v>
      </c>
      <c r="F84" s="136">
        <f>SUM(F85)</f>
        <v>0</v>
      </c>
      <c r="G84" s="27">
        <f>SUM(G85)</f>
        <v>0</v>
      </c>
      <c r="H84" s="110" t="s">
        <v>184</v>
      </c>
      <c r="I84" s="27">
        <f>SUM(I85)</f>
        <v>0</v>
      </c>
      <c r="J84" s="36" t="s">
        <v>184</v>
      </c>
      <c r="K84" s="27">
        <f>SUM(K85)</f>
        <v>40000</v>
      </c>
      <c r="L84" s="110" t="s">
        <v>184</v>
      </c>
      <c r="M84" s="27">
        <f>SUM(M85)</f>
        <v>0</v>
      </c>
      <c r="N84" s="136">
        <f t="shared" si="9"/>
        <v>0</v>
      </c>
    </row>
    <row r="85" spans="1:14" ht="12.75" customHeight="1" hidden="1">
      <c r="A85" s="41"/>
      <c r="B85" s="41"/>
      <c r="C85" s="41"/>
      <c r="D85" s="165">
        <v>4231</v>
      </c>
      <c r="E85" s="168" t="s">
        <v>174</v>
      </c>
      <c r="F85" s="29">
        <f>'posebni dio'!C81</f>
        <v>0</v>
      </c>
      <c r="G85" s="25">
        <f>'posebni dio'!D81</f>
        <v>0</v>
      </c>
      <c r="H85" s="36" t="s">
        <v>184</v>
      </c>
      <c r="I85" s="25">
        <f>'posebni dio'!F81</f>
        <v>0</v>
      </c>
      <c r="J85" s="36" t="s">
        <v>184</v>
      </c>
      <c r="K85" s="25">
        <f>'posebni dio'!H81</f>
        <v>40000</v>
      </c>
      <c r="L85" s="36" t="s">
        <v>184</v>
      </c>
      <c r="M85" s="25">
        <f>'posebni dio'!J81</f>
        <v>0</v>
      </c>
      <c r="N85" s="29">
        <f t="shared" si="9"/>
        <v>0</v>
      </c>
    </row>
    <row r="86" spans="2:14" ht="14.25" customHeight="1" hidden="1">
      <c r="B86" s="143"/>
      <c r="C86" s="187">
        <v>426</v>
      </c>
      <c r="D86" s="217"/>
      <c r="E86" s="27" t="s">
        <v>121</v>
      </c>
      <c r="F86" s="136">
        <f>SUM(F87)</f>
        <v>33645.23</v>
      </c>
      <c r="G86" s="27">
        <f>SUM(G87)</f>
        <v>26600</v>
      </c>
      <c r="H86" s="110" t="s">
        <v>184</v>
      </c>
      <c r="I86" s="27">
        <f>SUM(I87)</f>
        <v>26000</v>
      </c>
      <c r="J86" s="136">
        <f t="shared" si="8"/>
        <v>97.74436090225564</v>
      </c>
      <c r="K86" s="27">
        <f>SUM(K87)</f>
        <v>26000</v>
      </c>
      <c r="L86" s="136">
        <f t="shared" si="11"/>
        <v>100</v>
      </c>
      <c r="M86" s="27">
        <f>SUM(M87)</f>
        <v>26000</v>
      </c>
      <c r="N86" s="136">
        <f t="shared" si="9"/>
        <v>100</v>
      </c>
    </row>
    <row r="87" spans="2:14" ht="12.75" hidden="1">
      <c r="B87" s="143"/>
      <c r="C87" s="143"/>
      <c r="D87" s="169">
        <v>4262</v>
      </c>
      <c r="E87" s="170" t="s">
        <v>122</v>
      </c>
      <c r="F87" s="29">
        <f>'posebni dio'!C130+'posebni dio'!C146+'posebni dio'!C83</f>
        <v>33645.23</v>
      </c>
      <c r="G87" s="25">
        <f>'posebni dio'!D130+'posebni dio'!D146+'posebni dio'!D83</f>
        <v>26600</v>
      </c>
      <c r="H87" s="36" t="s">
        <v>184</v>
      </c>
      <c r="I87" s="25">
        <f>'posebni dio'!F130+'posebni dio'!F146+'posebni dio'!F83</f>
        <v>26000</v>
      </c>
      <c r="J87" s="29">
        <f t="shared" si="8"/>
        <v>97.74436090225564</v>
      </c>
      <c r="K87" s="25">
        <f>'posebni dio'!H130+'posebni dio'!H146+'posebni dio'!H83</f>
        <v>26000</v>
      </c>
      <c r="L87" s="29">
        <f t="shared" si="11"/>
        <v>100</v>
      </c>
      <c r="M87" s="25">
        <f>'posebni dio'!J130+'posebni dio'!J146+'posebni dio'!J83</f>
        <v>26000</v>
      </c>
      <c r="N87" s="29">
        <f t="shared" si="9"/>
        <v>100</v>
      </c>
    </row>
    <row r="88" spans="1:14" s="26" customFormat="1" ht="12.75" hidden="1">
      <c r="A88" s="206"/>
      <c r="B88" s="206">
        <v>45</v>
      </c>
      <c r="C88" s="206"/>
      <c r="D88" s="125"/>
      <c r="E88" s="126" t="s">
        <v>123</v>
      </c>
      <c r="F88" s="253"/>
      <c r="G88" s="127">
        <f>SUM(G89)</f>
        <v>0</v>
      </c>
      <c r="H88" s="213"/>
      <c r="I88" s="127">
        <f>SUM(I89)</f>
        <v>0</v>
      </c>
      <c r="J88" s="128" t="e">
        <f t="shared" si="8"/>
        <v>#DIV/0!</v>
      </c>
      <c r="K88" s="127">
        <f>SUM(K89)</f>
        <v>0</v>
      </c>
      <c r="L88" s="128" t="e">
        <f t="shared" si="11"/>
        <v>#DIV/0!</v>
      </c>
      <c r="M88" s="127">
        <f>SUM(M89)</f>
        <v>0</v>
      </c>
      <c r="N88" s="128" t="e">
        <f t="shared" si="9"/>
        <v>#DIV/0!</v>
      </c>
    </row>
    <row r="89" spans="1:14" s="26" customFormat="1" ht="14.25" customHeight="1" hidden="1">
      <c r="A89" s="207"/>
      <c r="B89" s="207"/>
      <c r="C89" s="207">
        <v>451</v>
      </c>
      <c r="D89" s="99"/>
      <c r="E89" s="95" t="s">
        <v>124</v>
      </c>
      <c r="F89" s="254"/>
      <c r="G89" s="47">
        <f>SUM(G90)</f>
        <v>0</v>
      </c>
      <c r="H89" s="222"/>
      <c r="I89" s="47">
        <f>SUM(I90)</f>
        <v>0</v>
      </c>
      <c r="J89" s="96" t="e">
        <f t="shared" si="8"/>
        <v>#DIV/0!</v>
      </c>
      <c r="K89" s="47">
        <f>SUM(K90)</f>
        <v>0</v>
      </c>
      <c r="L89" s="96" t="e">
        <f t="shared" si="11"/>
        <v>#DIV/0!</v>
      </c>
      <c r="M89" s="47">
        <f>SUM(M90)</f>
        <v>0</v>
      </c>
      <c r="N89" s="96" t="e">
        <f t="shared" si="9"/>
        <v>#DIV/0!</v>
      </c>
    </row>
    <row r="90" spans="1:14" ht="14.25" customHeight="1" hidden="1">
      <c r="A90" s="208"/>
      <c r="B90" s="208"/>
      <c r="C90" s="208"/>
      <c r="D90" s="98">
        <v>4511</v>
      </c>
      <c r="E90" s="94" t="s">
        <v>124</v>
      </c>
      <c r="F90" s="255"/>
      <c r="G90" s="48">
        <f>'posebni dio'!D86</f>
        <v>0</v>
      </c>
      <c r="H90" s="214"/>
      <c r="I90" s="48">
        <f>'posebni dio'!F86</f>
        <v>0</v>
      </c>
      <c r="J90" s="97" t="e">
        <f t="shared" si="8"/>
        <v>#DIV/0!</v>
      </c>
      <c r="K90" s="48">
        <f>'posebni dio'!H86</f>
        <v>0</v>
      </c>
      <c r="L90" s="97" t="e">
        <f t="shared" si="11"/>
        <v>#DIV/0!</v>
      </c>
      <c r="M90" s="48">
        <f>'posebni dio'!J86</f>
        <v>0</v>
      </c>
      <c r="N90" s="97" t="e">
        <f t="shared" si="9"/>
        <v>#DIV/0!</v>
      </c>
    </row>
    <row r="91" ht="14.25" customHeight="1">
      <c r="H91" s="36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31496062992125984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2" topLeftCell="A3" activePane="bottomLeft" state="frozen"/>
      <selection pane="topLeft" activeCell="C29" sqref="C29"/>
      <selection pane="bottomLeft" activeCell="E57" sqref="E57"/>
    </sheetView>
  </sheetViews>
  <sheetFormatPr defaultColWidth="11.421875" defaultRowHeight="12.75"/>
  <cols>
    <col min="1" max="1" width="4.421875" style="41" customWidth="1"/>
    <col min="2" max="2" width="4.7109375" style="41" customWidth="1"/>
    <col min="3" max="3" width="5.8515625" style="41" customWidth="1"/>
    <col min="4" max="4" width="5.28125" style="40" customWidth="1"/>
    <col min="5" max="5" width="48.28125" style="4" customWidth="1"/>
    <col min="6" max="6" width="11.8515625" style="232" customWidth="1"/>
    <col min="7" max="7" width="12.7109375" style="25" customWidth="1"/>
    <col min="8" max="8" width="8.00390625" style="29" customWidth="1"/>
    <col min="9" max="9" width="13.7109375" style="8" customWidth="1"/>
    <col min="10" max="10" width="8.00390625" style="8" customWidth="1"/>
    <col min="11" max="11" width="14.28125" style="8" customWidth="1"/>
    <col min="12" max="12" width="8.00390625" style="37" customWidth="1"/>
    <col min="13" max="13" width="14.57421875" style="8" customWidth="1"/>
    <col min="14" max="14" width="8.00390625" style="37" customWidth="1"/>
    <col min="15" max="16384" width="11.421875" style="8" customWidth="1"/>
  </cols>
  <sheetData>
    <row r="1" spans="1:14" ht="33" customHeight="1">
      <c r="A1" s="309" t="s">
        <v>32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s="46" customFormat="1" ht="27" customHeight="1">
      <c r="A2" s="120" t="s">
        <v>2</v>
      </c>
      <c r="B2" s="120" t="s">
        <v>1</v>
      </c>
      <c r="C2" s="120" t="s">
        <v>0</v>
      </c>
      <c r="D2" s="121" t="s">
        <v>3</v>
      </c>
      <c r="E2" s="122"/>
      <c r="F2" s="229" t="s">
        <v>222</v>
      </c>
      <c r="G2" s="288" t="s">
        <v>227</v>
      </c>
      <c r="H2" s="210" t="s">
        <v>212</v>
      </c>
      <c r="I2" s="123" t="s">
        <v>228</v>
      </c>
      <c r="J2" s="124" t="s">
        <v>215</v>
      </c>
      <c r="K2" s="123" t="s">
        <v>218</v>
      </c>
      <c r="L2" s="124" t="s">
        <v>232</v>
      </c>
      <c r="M2" s="123" t="s">
        <v>229</v>
      </c>
      <c r="N2" s="124" t="s">
        <v>230</v>
      </c>
    </row>
    <row r="3" spans="1:14" ht="24" customHeight="1">
      <c r="A3" s="108"/>
      <c r="B3" s="108"/>
      <c r="C3" s="108"/>
      <c r="D3" s="38"/>
      <c r="E3" s="199" t="s">
        <v>61</v>
      </c>
      <c r="F3" s="110">
        <f>F4-F27</f>
        <v>5232373.63</v>
      </c>
      <c r="G3" s="109">
        <f>G4-G27</f>
        <v>3562700</v>
      </c>
      <c r="H3" s="110">
        <f aca="true" t="shared" si="0" ref="H3:H11">G3/F3*100</f>
        <v>68.08955651739267</v>
      </c>
      <c r="I3" s="109">
        <f>I4-I27</f>
        <v>480000</v>
      </c>
      <c r="J3" s="171">
        <f>I3/G3*100</f>
        <v>13.47292783563028</v>
      </c>
      <c r="K3" s="109">
        <f>K4-K27</f>
        <v>380000</v>
      </c>
      <c r="L3" s="171">
        <f>K3/I3*100</f>
        <v>79.16666666666666</v>
      </c>
      <c r="M3" s="109">
        <f>M4-M27</f>
        <v>265000</v>
      </c>
      <c r="N3" s="171">
        <f>M3/K3*100</f>
        <v>69.73684210526315</v>
      </c>
    </row>
    <row r="4" spans="1:14" s="42" customFormat="1" ht="17.25" customHeight="1">
      <c r="A4" s="209">
        <v>8</v>
      </c>
      <c r="B4" s="209"/>
      <c r="C4" s="209"/>
      <c r="D4" s="172"/>
      <c r="E4" s="173" t="s">
        <v>21</v>
      </c>
      <c r="F4" s="250">
        <f>F5+F12+F19</f>
        <v>5232373.63</v>
      </c>
      <c r="G4" s="174">
        <f>G5+G12+G19</f>
        <v>3562700</v>
      </c>
      <c r="H4" s="110">
        <f t="shared" si="0"/>
        <v>68.08955651739267</v>
      </c>
      <c r="I4" s="174">
        <f>I5+I12+I19</f>
        <v>480000</v>
      </c>
      <c r="J4" s="171">
        <f>I4/G4*100</f>
        <v>13.47292783563028</v>
      </c>
      <c r="K4" s="174">
        <f>K5+K12+K19</f>
        <v>380000</v>
      </c>
      <c r="L4" s="171">
        <f>K4/I4*100</f>
        <v>79.16666666666666</v>
      </c>
      <c r="M4" s="109">
        <f>M5+M12+M19</f>
        <v>265000</v>
      </c>
      <c r="N4" s="171">
        <f>M4/K4*100</f>
        <v>69.73684210526315</v>
      </c>
    </row>
    <row r="5" spans="1:14" ht="13.5" customHeight="1">
      <c r="A5" s="108"/>
      <c r="B5" s="41">
        <v>81</v>
      </c>
      <c r="D5" s="139"/>
      <c r="E5" s="8" t="s">
        <v>208</v>
      </c>
      <c r="F5" s="36">
        <f>SUM(F6,F8,F10)</f>
        <v>1655699.65</v>
      </c>
      <c r="G5" s="111">
        <f>SUM(G6,G8,G10)</f>
        <v>1898200</v>
      </c>
      <c r="H5" s="36">
        <f t="shared" si="0"/>
        <v>114.64639737044095</v>
      </c>
      <c r="I5" s="111">
        <f>SUM(I6,I8,I10)</f>
        <v>200000</v>
      </c>
      <c r="J5" s="175">
        <f>I5/G5*100</f>
        <v>10.536297545042672</v>
      </c>
      <c r="K5" s="111">
        <f>SUM(K6,K8,K10)</f>
        <v>100000</v>
      </c>
      <c r="L5" s="175">
        <f>K5/I5*100</f>
        <v>50</v>
      </c>
      <c r="M5" s="111">
        <f>SUM(M6,M8,M10)</f>
        <v>100000</v>
      </c>
      <c r="N5" s="175">
        <f>M5/K5*100</f>
        <v>100</v>
      </c>
    </row>
    <row r="6" spans="3:14" ht="24.75" customHeight="1" hidden="1">
      <c r="C6" s="195">
        <v>814</v>
      </c>
      <c r="D6" s="28"/>
      <c r="E6" s="4" t="s">
        <v>166</v>
      </c>
      <c r="F6" s="36">
        <f>SUM(F7)</f>
        <v>1655699.65</v>
      </c>
      <c r="G6" s="111">
        <f>SUM(G7)</f>
        <v>1898200</v>
      </c>
      <c r="H6" s="36">
        <f t="shared" si="0"/>
        <v>114.64639737044095</v>
      </c>
      <c r="I6" s="111">
        <f>SUM(I7)</f>
        <v>200000</v>
      </c>
      <c r="J6" s="175">
        <f>I6/G6*100</f>
        <v>10.536297545042672</v>
      </c>
      <c r="K6" s="111">
        <f>SUM(K7)</f>
        <v>100000</v>
      </c>
      <c r="L6" s="175">
        <v>0</v>
      </c>
      <c r="M6" s="111">
        <f>SUM(M7)</f>
        <v>100000</v>
      </c>
      <c r="N6" s="175">
        <v>0</v>
      </c>
    </row>
    <row r="7" spans="3:14" ht="12.75" customHeight="1" hidden="1">
      <c r="C7" s="195"/>
      <c r="D7" s="28">
        <v>8141</v>
      </c>
      <c r="E7" s="4" t="s">
        <v>209</v>
      </c>
      <c r="F7" s="251">
        <v>1655699.65</v>
      </c>
      <c r="G7" s="111">
        <v>1898200</v>
      </c>
      <c r="H7" s="36">
        <f t="shared" si="0"/>
        <v>114.64639737044095</v>
      </c>
      <c r="I7" s="111">
        <v>200000</v>
      </c>
      <c r="J7" s="175">
        <f>I7/G7*100</f>
        <v>10.536297545042672</v>
      </c>
      <c r="K7" s="111">
        <v>100000</v>
      </c>
      <c r="L7" s="175">
        <v>0</v>
      </c>
      <c r="M7" s="111">
        <v>100000</v>
      </c>
      <c r="N7" s="175">
        <v>0</v>
      </c>
    </row>
    <row r="8" spans="3:14" ht="12.75" customHeight="1" hidden="1">
      <c r="C8" s="195">
        <v>817</v>
      </c>
      <c r="D8" s="28"/>
      <c r="E8" s="4" t="s">
        <v>205</v>
      </c>
      <c r="F8" s="36">
        <f>F9</f>
        <v>0</v>
      </c>
      <c r="G8" s="111">
        <f>G9</f>
        <v>0</v>
      </c>
      <c r="H8" s="36" t="e">
        <f t="shared" si="0"/>
        <v>#DIV/0!</v>
      </c>
      <c r="I8" s="111">
        <f>I9</f>
        <v>0</v>
      </c>
      <c r="J8" s="175" t="s">
        <v>184</v>
      </c>
      <c r="K8" s="111">
        <f>K9</f>
        <v>0</v>
      </c>
      <c r="L8" s="175" t="s">
        <v>184</v>
      </c>
      <c r="M8" s="111">
        <f>M9</f>
        <v>0</v>
      </c>
      <c r="N8" s="175" t="s">
        <v>184</v>
      </c>
    </row>
    <row r="9" spans="3:14" ht="12.75" customHeight="1" hidden="1">
      <c r="C9" s="195"/>
      <c r="D9" s="28">
        <v>8171</v>
      </c>
      <c r="E9" s="4" t="s">
        <v>206</v>
      </c>
      <c r="F9" s="36">
        <v>0</v>
      </c>
      <c r="G9" s="111">
        <v>0</v>
      </c>
      <c r="H9" s="36" t="e">
        <f t="shared" si="0"/>
        <v>#DIV/0!</v>
      </c>
      <c r="I9" s="111">
        <v>0</v>
      </c>
      <c r="J9" s="175" t="s">
        <v>184</v>
      </c>
      <c r="K9" s="111">
        <v>0</v>
      </c>
      <c r="L9" s="175" t="s">
        <v>184</v>
      </c>
      <c r="M9" s="111">
        <v>0</v>
      </c>
      <c r="N9" s="175" t="s">
        <v>184</v>
      </c>
    </row>
    <row r="10" spans="3:14" ht="13.5" customHeight="1" hidden="1">
      <c r="C10" s="195">
        <v>818</v>
      </c>
      <c r="D10" s="28"/>
      <c r="E10" s="4" t="s">
        <v>191</v>
      </c>
      <c r="F10" s="36">
        <f>F11</f>
        <v>0</v>
      </c>
      <c r="G10" s="111">
        <f>G11</f>
        <v>0</v>
      </c>
      <c r="H10" s="36" t="e">
        <f t="shared" si="0"/>
        <v>#DIV/0!</v>
      </c>
      <c r="I10" s="111">
        <f>I11</f>
        <v>0</v>
      </c>
      <c r="J10" s="175" t="s">
        <v>184</v>
      </c>
      <c r="K10" s="111">
        <f>K11</f>
        <v>0</v>
      </c>
      <c r="L10" s="175" t="s">
        <v>184</v>
      </c>
      <c r="M10" s="111">
        <f>M11</f>
        <v>0</v>
      </c>
      <c r="N10" s="175" t="s">
        <v>184</v>
      </c>
    </row>
    <row r="11" spans="3:14" ht="27" customHeight="1" hidden="1">
      <c r="C11" s="195"/>
      <c r="D11" s="28">
        <v>8181</v>
      </c>
      <c r="E11" s="4" t="s">
        <v>192</v>
      </c>
      <c r="F11" s="36">
        <v>0</v>
      </c>
      <c r="G11" s="111">
        <v>0</v>
      </c>
      <c r="H11" s="36" t="e">
        <f t="shared" si="0"/>
        <v>#DIV/0!</v>
      </c>
      <c r="I11" s="111">
        <v>0</v>
      </c>
      <c r="J11" s="175" t="s">
        <v>184</v>
      </c>
      <c r="K11" s="111">
        <v>0</v>
      </c>
      <c r="L11" s="175" t="s">
        <v>184</v>
      </c>
      <c r="M11" s="111">
        <v>0</v>
      </c>
      <c r="N11" s="175" t="s">
        <v>184</v>
      </c>
    </row>
    <row r="12" spans="1:14" ht="13.5" customHeight="1">
      <c r="A12" s="108"/>
      <c r="B12" s="41">
        <v>83</v>
      </c>
      <c r="C12" s="195"/>
      <c r="D12" s="28"/>
      <c r="E12" s="8" t="s">
        <v>22</v>
      </c>
      <c r="F12" s="36">
        <f>SUM(F17,F15,F13)</f>
        <v>2945669.93</v>
      </c>
      <c r="G12" s="111">
        <f>SUM(G17,G15,G13)</f>
        <v>1664500</v>
      </c>
      <c r="H12" s="36">
        <f aca="true" t="shared" si="1" ref="H12:H45">G12/F12*100</f>
        <v>56.506670453739524</v>
      </c>
      <c r="I12" s="111">
        <f>SUM(I17,I15,I13)</f>
        <v>280000</v>
      </c>
      <c r="J12" s="175">
        <f aca="true" t="shared" si="2" ref="J12:J23">I12/G12*100</f>
        <v>16.821868428957647</v>
      </c>
      <c r="K12" s="111">
        <f>SUM(K17,K15,K13)</f>
        <v>280000</v>
      </c>
      <c r="L12" s="175">
        <f aca="true" t="shared" si="3" ref="L12:L23">K12/I12*100</f>
        <v>100</v>
      </c>
      <c r="M12" s="111">
        <f>SUM(M17,M15,M13)</f>
        <v>165000</v>
      </c>
      <c r="N12" s="175">
        <f aca="true" t="shared" si="4" ref="N12:N18">M12/K12*100</f>
        <v>58.92857142857143</v>
      </c>
    </row>
    <row r="13" spans="3:14" ht="24" customHeight="1" hidden="1">
      <c r="C13" s="195">
        <v>832</v>
      </c>
      <c r="D13" s="28"/>
      <c r="E13" s="179" t="s">
        <v>210</v>
      </c>
      <c r="F13" s="36">
        <f>SUM(F14)</f>
        <v>57644.98</v>
      </c>
      <c r="G13" s="111">
        <f>SUM(G14)</f>
        <v>531800</v>
      </c>
      <c r="H13" s="36">
        <f t="shared" si="1"/>
        <v>922.5434721288826</v>
      </c>
      <c r="I13" s="111">
        <f>SUM(I14)</f>
        <v>200000</v>
      </c>
      <c r="J13" s="175">
        <f t="shared" si="2"/>
        <v>37.608123354644604</v>
      </c>
      <c r="K13" s="111">
        <f>SUM(K14)</f>
        <v>200000</v>
      </c>
      <c r="L13" s="175">
        <f t="shared" si="3"/>
        <v>100</v>
      </c>
      <c r="M13" s="111">
        <f>SUM(M14)</f>
        <v>100000</v>
      </c>
      <c r="N13" s="175">
        <f t="shared" si="4"/>
        <v>50</v>
      </c>
    </row>
    <row r="14" spans="3:14" ht="24.75" customHeight="1" hidden="1">
      <c r="C14" s="195"/>
      <c r="D14" s="28">
        <v>8321</v>
      </c>
      <c r="E14" s="179" t="s">
        <v>167</v>
      </c>
      <c r="F14" s="36">
        <v>57644.98</v>
      </c>
      <c r="G14" s="111">
        <v>531800</v>
      </c>
      <c r="H14" s="36">
        <f t="shared" si="1"/>
        <v>922.5434721288826</v>
      </c>
      <c r="I14" s="111">
        <v>200000</v>
      </c>
      <c r="J14" s="175">
        <f t="shared" si="2"/>
        <v>37.608123354644604</v>
      </c>
      <c r="K14" s="111">
        <v>200000</v>
      </c>
      <c r="L14" s="175">
        <f t="shared" si="3"/>
        <v>100</v>
      </c>
      <c r="M14" s="111">
        <v>100000</v>
      </c>
      <c r="N14" s="175">
        <f t="shared" si="4"/>
        <v>50</v>
      </c>
    </row>
    <row r="15" spans="3:14" ht="24.75" customHeight="1" hidden="1">
      <c r="C15" s="195">
        <v>833</v>
      </c>
      <c r="D15" s="28"/>
      <c r="E15" s="4" t="s">
        <v>204</v>
      </c>
      <c r="F15" s="36">
        <f>SUM(F16)</f>
        <v>0</v>
      </c>
      <c r="G15" s="111">
        <f>SUM(G16)</f>
        <v>0</v>
      </c>
      <c r="H15" s="36" t="s">
        <v>184</v>
      </c>
      <c r="I15" s="111">
        <f>SUM(I16)</f>
        <v>0</v>
      </c>
      <c r="J15" s="175" t="e">
        <f t="shared" si="2"/>
        <v>#DIV/0!</v>
      </c>
      <c r="K15" s="111">
        <f>SUM(K16)</f>
        <v>0</v>
      </c>
      <c r="L15" s="175" t="s">
        <v>184</v>
      </c>
      <c r="M15" s="111">
        <f>SUM(M16)</f>
        <v>0</v>
      </c>
      <c r="N15" s="175" t="s">
        <v>184</v>
      </c>
    </row>
    <row r="16" spans="3:14" ht="27" customHeight="1" hidden="1">
      <c r="C16" s="195"/>
      <c r="D16" s="28">
        <v>8331</v>
      </c>
      <c r="E16" s="4" t="s">
        <v>179</v>
      </c>
      <c r="F16" s="36">
        <v>0</v>
      </c>
      <c r="G16" s="111">
        <v>0</v>
      </c>
      <c r="H16" s="36" t="s">
        <v>184</v>
      </c>
      <c r="I16" s="111">
        <v>0</v>
      </c>
      <c r="J16" s="175" t="e">
        <f t="shared" si="2"/>
        <v>#DIV/0!</v>
      </c>
      <c r="K16" s="111">
        <v>0</v>
      </c>
      <c r="L16" s="175" t="s">
        <v>184</v>
      </c>
      <c r="M16" s="111">
        <v>0</v>
      </c>
      <c r="N16" s="175" t="s">
        <v>184</v>
      </c>
    </row>
    <row r="17" spans="3:14" ht="24.75" customHeight="1" hidden="1">
      <c r="C17" s="195">
        <v>834</v>
      </c>
      <c r="D17" s="28"/>
      <c r="E17" s="4" t="s">
        <v>77</v>
      </c>
      <c r="F17" s="36">
        <f>SUM(F18)</f>
        <v>2888024.95</v>
      </c>
      <c r="G17" s="111">
        <f>SUM(G18)</f>
        <v>1132700</v>
      </c>
      <c r="H17" s="36">
        <f t="shared" si="1"/>
        <v>39.220575293160124</v>
      </c>
      <c r="I17" s="111">
        <f>SUM(I18)</f>
        <v>80000</v>
      </c>
      <c r="J17" s="175">
        <f t="shared" si="2"/>
        <v>7.062770371678291</v>
      </c>
      <c r="K17" s="111">
        <f>SUM(K18)</f>
        <v>80000</v>
      </c>
      <c r="L17" s="175">
        <f t="shared" si="3"/>
        <v>100</v>
      </c>
      <c r="M17" s="111">
        <f>SUM(M18)</f>
        <v>65000</v>
      </c>
      <c r="N17" s="175">
        <f t="shared" si="4"/>
        <v>81.25</v>
      </c>
    </row>
    <row r="18" spans="3:14" ht="28.5" customHeight="1" hidden="1">
      <c r="C18" s="195"/>
      <c r="D18" s="28">
        <v>8341</v>
      </c>
      <c r="E18" s="4" t="s">
        <v>78</v>
      </c>
      <c r="F18" s="36">
        <v>2888024.95</v>
      </c>
      <c r="G18" s="111">
        <v>1132700</v>
      </c>
      <c r="H18" s="36">
        <f t="shared" si="1"/>
        <v>39.220575293160124</v>
      </c>
      <c r="I18" s="111">
        <v>80000</v>
      </c>
      <c r="J18" s="175">
        <f t="shared" si="2"/>
        <v>7.062770371678291</v>
      </c>
      <c r="K18" s="111">
        <v>80000</v>
      </c>
      <c r="L18" s="175">
        <f t="shared" si="3"/>
        <v>100</v>
      </c>
      <c r="M18" s="111">
        <v>65000</v>
      </c>
      <c r="N18" s="175">
        <f t="shared" si="4"/>
        <v>81.25</v>
      </c>
    </row>
    <row r="19" spans="1:14" s="26" customFormat="1" ht="13.5" customHeight="1">
      <c r="A19" s="108"/>
      <c r="B19" s="41">
        <v>85</v>
      </c>
      <c r="C19" s="195"/>
      <c r="D19" s="28"/>
      <c r="E19" s="4" t="s">
        <v>225</v>
      </c>
      <c r="F19" s="36">
        <f>SUM(F20)</f>
        <v>631004.05</v>
      </c>
      <c r="G19" s="111">
        <f>SUM(G20)</f>
        <v>0</v>
      </c>
      <c r="H19" s="36">
        <f t="shared" si="1"/>
        <v>0</v>
      </c>
      <c r="I19" s="111">
        <f>SUM(I20)</f>
        <v>0</v>
      </c>
      <c r="J19" s="175" t="s">
        <v>184</v>
      </c>
      <c r="K19" s="111">
        <f>SUM(K20)</f>
        <v>0</v>
      </c>
      <c r="L19" s="175" t="s">
        <v>184</v>
      </c>
      <c r="M19" s="111">
        <f>SUM(M20)</f>
        <v>0</v>
      </c>
      <c r="N19" s="175" t="s">
        <v>184</v>
      </c>
    </row>
    <row r="20" spans="1:14" s="26" customFormat="1" ht="15.75" customHeight="1" hidden="1">
      <c r="A20" s="108"/>
      <c r="B20" s="108"/>
      <c r="C20" s="187">
        <v>852</v>
      </c>
      <c r="D20" s="153"/>
      <c r="E20" s="21" t="s">
        <v>223</v>
      </c>
      <c r="F20" s="110">
        <f>SUM(F21)</f>
        <v>631004.05</v>
      </c>
      <c r="G20" s="109">
        <f>SUM(G21)</f>
        <v>0</v>
      </c>
      <c r="H20" s="36">
        <f t="shared" si="1"/>
        <v>0</v>
      </c>
      <c r="I20" s="109">
        <f>SUM(I21)</f>
        <v>0</v>
      </c>
      <c r="J20" s="171" t="s">
        <v>184</v>
      </c>
      <c r="K20" s="109">
        <f>SUM(K21)</f>
        <v>0</v>
      </c>
      <c r="L20" s="171" t="s">
        <v>184</v>
      </c>
      <c r="M20" s="109">
        <f>SUM(M21)</f>
        <v>0</v>
      </c>
      <c r="N20" s="171" t="s">
        <v>184</v>
      </c>
    </row>
    <row r="21" spans="3:14" ht="15.75" customHeight="1" hidden="1">
      <c r="C21" s="195"/>
      <c r="D21" s="28">
        <v>8522</v>
      </c>
      <c r="E21" s="4" t="s">
        <v>224</v>
      </c>
      <c r="F21" s="36">
        <v>631004.05</v>
      </c>
      <c r="G21" s="111">
        <v>0</v>
      </c>
      <c r="H21" s="36">
        <f t="shared" si="1"/>
        <v>0</v>
      </c>
      <c r="I21" s="111">
        <v>0</v>
      </c>
      <c r="J21" s="175" t="s">
        <v>184</v>
      </c>
      <c r="K21" s="111">
        <v>0</v>
      </c>
      <c r="L21" s="175" t="s">
        <v>184</v>
      </c>
      <c r="M21" s="111">
        <v>0</v>
      </c>
      <c r="N21" s="171" t="s">
        <v>184</v>
      </c>
    </row>
    <row r="22" spans="1:14" s="26" customFormat="1" ht="15.75" customHeight="1" hidden="1">
      <c r="A22" s="108"/>
      <c r="B22" s="108"/>
      <c r="C22" s="187">
        <v>843</v>
      </c>
      <c r="D22" s="153"/>
      <c r="E22" s="21" t="s">
        <v>181</v>
      </c>
      <c r="F22" s="110">
        <f>SUM(F23)</f>
        <v>0</v>
      </c>
      <c r="G22" s="109">
        <f>SUM(G23)</f>
        <v>0</v>
      </c>
      <c r="H22" s="36" t="e">
        <f t="shared" si="1"/>
        <v>#DIV/0!</v>
      </c>
      <c r="I22" s="109">
        <f>SUM(I23)</f>
        <v>0</v>
      </c>
      <c r="J22" s="171" t="e">
        <f t="shared" si="2"/>
        <v>#DIV/0!</v>
      </c>
      <c r="K22" s="109">
        <f>SUM(K23)</f>
        <v>0</v>
      </c>
      <c r="L22" s="171" t="e">
        <f t="shared" si="3"/>
        <v>#DIV/0!</v>
      </c>
      <c r="M22" s="109">
        <f>SUM(M23)</f>
        <v>0</v>
      </c>
      <c r="N22" s="171" t="e">
        <f>M22/K22*100</f>
        <v>#DIV/0!</v>
      </c>
    </row>
    <row r="23" spans="3:14" ht="15.75" customHeight="1" hidden="1">
      <c r="C23" s="195"/>
      <c r="D23" s="28">
        <v>8431</v>
      </c>
      <c r="E23" s="4" t="s">
        <v>181</v>
      </c>
      <c r="F23" s="36">
        <v>0</v>
      </c>
      <c r="G23" s="111">
        <v>0</v>
      </c>
      <c r="H23" s="36" t="e">
        <f t="shared" si="1"/>
        <v>#DIV/0!</v>
      </c>
      <c r="I23" s="111">
        <v>0</v>
      </c>
      <c r="J23" s="175" t="e">
        <f t="shared" si="2"/>
        <v>#DIV/0!</v>
      </c>
      <c r="K23" s="111">
        <v>0</v>
      </c>
      <c r="L23" s="175" t="e">
        <f t="shared" si="3"/>
        <v>#DIV/0!</v>
      </c>
      <c r="M23" s="111">
        <v>0</v>
      </c>
      <c r="N23" s="171" t="e">
        <f>M23/K23*100</f>
        <v>#DIV/0!</v>
      </c>
    </row>
    <row r="24" spans="3:14" ht="27" customHeight="1" hidden="1">
      <c r="C24" s="187">
        <v>844</v>
      </c>
      <c r="D24" s="153"/>
      <c r="E24" s="21" t="s">
        <v>180</v>
      </c>
      <c r="F24" s="110">
        <f>SUM(F25)</f>
        <v>0</v>
      </c>
      <c r="G24" s="109">
        <f>SUM(G25)</f>
        <v>0</v>
      </c>
      <c r="H24" s="36" t="s">
        <v>184</v>
      </c>
      <c r="I24" s="109">
        <f>SUM(I25)</f>
        <v>0</v>
      </c>
      <c r="J24" s="171" t="s">
        <v>184</v>
      </c>
      <c r="K24" s="109">
        <f>SUM(K25)</f>
        <v>0</v>
      </c>
      <c r="L24" s="171" t="s">
        <v>184</v>
      </c>
      <c r="M24" s="109">
        <f>SUM(M25)</f>
        <v>0</v>
      </c>
      <c r="N24" s="171" t="s">
        <v>184</v>
      </c>
    </row>
    <row r="25" spans="3:14" ht="27" customHeight="1" hidden="1">
      <c r="C25" s="195"/>
      <c r="D25" s="28">
        <v>8443</v>
      </c>
      <c r="E25" s="4" t="s">
        <v>162</v>
      </c>
      <c r="F25" s="36">
        <v>0</v>
      </c>
      <c r="G25" s="111">
        <v>0</v>
      </c>
      <c r="H25" s="36" t="s">
        <v>184</v>
      </c>
      <c r="I25" s="111">
        <v>0</v>
      </c>
      <c r="J25" s="175" t="s">
        <v>184</v>
      </c>
      <c r="K25" s="111">
        <v>0</v>
      </c>
      <c r="L25" s="175" t="s">
        <v>184</v>
      </c>
      <c r="M25" s="111">
        <v>0</v>
      </c>
      <c r="N25" s="171" t="s">
        <v>184</v>
      </c>
    </row>
    <row r="26" spans="3:14" ht="9" customHeight="1" hidden="1">
      <c r="C26" s="195"/>
      <c r="D26" s="28"/>
      <c r="F26" s="36"/>
      <c r="G26" s="111"/>
      <c r="H26" s="36"/>
      <c r="I26" s="111"/>
      <c r="J26" s="175"/>
      <c r="K26" s="111"/>
      <c r="L26" s="175"/>
      <c r="M26" s="201"/>
      <c r="N26" s="175"/>
    </row>
    <row r="27" spans="1:14" s="42" customFormat="1" ht="28.5" customHeight="1" hidden="1">
      <c r="A27" s="209">
        <v>5</v>
      </c>
      <c r="B27" s="209"/>
      <c r="C27" s="158"/>
      <c r="D27" s="159"/>
      <c r="E27" s="176" t="s">
        <v>23</v>
      </c>
      <c r="F27" s="110">
        <f>F28+F40+F35</f>
        <v>0</v>
      </c>
      <c r="G27" s="109">
        <f aca="true" t="shared" si="5" ref="G27:M27">G28+G40+G35</f>
        <v>0</v>
      </c>
      <c r="H27" s="110" t="e">
        <f t="shared" si="1"/>
        <v>#DIV/0!</v>
      </c>
      <c r="I27" s="109">
        <f t="shared" si="5"/>
        <v>0</v>
      </c>
      <c r="J27" s="171" t="s">
        <v>184</v>
      </c>
      <c r="K27" s="109">
        <f t="shared" si="5"/>
        <v>0</v>
      </c>
      <c r="L27" s="171" t="s">
        <v>184</v>
      </c>
      <c r="M27" s="109">
        <f t="shared" si="5"/>
        <v>0</v>
      </c>
      <c r="N27" s="171" t="s">
        <v>184</v>
      </c>
    </row>
    <row r="28" spans="1:14" ht="13.5" customHeight="1" hidden="1">
      <c r="A28" s="108"/>
      <c r="B28" s="108">
        <v>51</v>
      </c>
      <c r="C28" s="187"/>
      <c r="D28" s="153"/>
      <c r="E28" s="23" t="s">
        <v>188</v>
      </c>
      <c r="F28" s="110">
        <f>SUM(F31+F29)</f>
        <v>0</v>
      </c>
      <c r="G28" s="109">
        <f>SUM(G31+G29)</f>
        <v>0</v>
      </c>
      <c r="H28" s="110" t="e">
        <f t="shared" si="1"/>
        <v>#DIV/0!</v>
      </c>
      <c r="I28" s="109">
        <f>SUM(I31+I29)</f>
        <v>0</v>
      </c>
      <c r="J28" s="171" t="s">
        <v>184</v>
      </c>
      <c r="K28" s="109">
        <f>SUM(K31+K29)</f>
        <v>0</v>
      </c>
      <c r="L28" s="171" t="s">
        <v>184</v>
      </c>
      <c r="M28" s="109">
        <f>SUM(M31+M29)</f>
        <v>0</v>
      </c>
      <c r="N28" s="171" t="s">
        <v>184</v>
      </c>
    </row>
    <row r="29" spans="3:14" ht="13.5" customHeight="1" hidden="1">
      <c r="C29" s="187">
        <v>514</v>
      </c>
      <c r="D29" s="28"/>
      <c r="E29" s="26" t="s">
        <v>193</v>
      </c>
      <c r="F29" s="110">
        <f>SUM(F30)</f>
        <v>0</v>
      </c>
      <c r="G29" s="109">
        <f>SUM(G30)</f>
        <v>0</v>
      </c>
      <c r="H29" s="110" t="e">
        <f t="shared" si="1"/>
        <v>#DIV/0!</v>
      </c>
      <c r="I29" s="109">
        <f>SUM(I30)</f>
        <v>0</v>
      </c>
      <c r="J29" s="171" t="s">
        <v>184</v>
      </c>
      <c r="K29" s="109">
        <f>SUM(K30)</f>
        <v>0</v>
      </c>
      <c r="L29" s="171" t="s">
        <v>184</v>
      </c>
      <c r="M29" s="109">
        <f>SUM(M30)</f>
        <v>0</v>
      </c>
      <c r="N29" s="219" t="s">
        <v>184</v>
      </c>
    </row>
    <row r="30" spans="3:14" ht="13.5" customHeight="1" hidden="1">
      <c r="C30" s="195"/>
      <c r="D30" s="28">
        <v>5141</v>
      </c>
      <c r="E30" s="8" t="s">
        <v>194</v>
      </c>
      <c r="F30" s="29">
        <f>'posebni dio'!C203</f>
        <v>0</v>
      </c>
      <c r="G30" s="25">
        <f>'posebni dio'!D203</f>
        <v>0</v>
      </c>
      <c r="H30" s="110" t="e">
        <f t="shared" si="1"/>
        <v>#DIV/0!</v>
      </c>
      <c r="I30" s="25">
        <f>'posebni dio'!F203</f>
        <v>0</v>
      </c>
      <c r="J30" s="171" t="s">
        <v>184</v>
      </c>
      <c r="K30" s="25">
        <f>'posebni dio'!H203</f>
        <v>0</v>
      </c>
      <c r="L30" s="175" t="s">
        <v>184</v>
      </c>
      <c r="M30" s="25">
        <f>'posebni dio'!J203</f>
        <v>0</v>
      </c>
      <c r="N30" s="175" t="s">
        <v>184</v>
      </c>
    </row>
    <row r="31" spans="3:14" ht="13.5" customHeight="1" hidden="1">
      <c r="C31" s="187">
        <v>518</v>
      </c>
      <c r="D31" s="153"/>
      <c r="E31" s="26" t="s">
        <v>189</v>
      </c>
      <c r="F31" s="110">
        <f>SUM(F32)</f>
        <v>0</v>
      </c>
      <c r="G31" s="109">
        <f>SUM(G32)</f>
        <v>0</v>
      </c>
      <c r="H31" s="110" t="e">
        <f t="shared" si="1"/>
        <v>#DIV/0!</v>
      </c>
      <c r="I31" s="109">
        <f>SUM(I32)</f>
        <v>0</v>
      </c>
      <c r="J31" s="171" t="e">
        <f aca="true" t="shared" si="6" ref="J31:J39">I31/G31*100</f>
        <v>#DIV/0!</v>
      </c>
      <c r="K31" s="109">
        <f>SUM(K32)</f>
        <v>0</v>
      </c>
      <c r="L31" s="171" t="s">
        <v>184</v>
      </c>
      <c r="M31" s="109">
        <f>SUM(M32)</f>
        <v>0</v>
      </c>
      <c r="N31" s="219" t="s">
        <v>184</v>
      </c>
    </row>
    <row r="32" spans="1:14" ht="26.25" customHeight="1" hidden="1">
      <c r="A32" s="108"/>
      <c r="B32" s="108"/>
      <c r="C32" s="187"/>
      <c r="D32" s="28">
        <v>5181</v>
      </c>
      <c r="E32" s="4" t="s">
        <v>190</v>
      </c>
      <c r="F32" s="29">
        <f>'posebni dio'!C205</f>
        <v>0</v>
      </c>
      <c r="G32" s="25">
        <f>'posebni dio'!D205</f>
        <v>0</v>
      </c>
      <c r="H32" s="36" t="e">
        <f t="shared" si="1"/>
        <v>#DIV/0!</v>
      </c>
      <c r="I32" s="25">
        <f>'posebni dio'!F205</f>
        <v>0</v>
      </c>
      <c r="J32" s="175" t="e">
        <f t="shared" si="6"/>
        <v>#DIV/0!</v>
      </c>
      <c r="K32" s="25">
        <f>'posebni dio'!H205</f>
        <v>0</v>
      </c>
      <c r="L32" s="175" t="s">
        <v>184</v>
      </c>
      <c r="M32" s="25">
        <f>'posebni dio'!J205</f>
        <v>0</v>
      </c>
      <c r="N32" s="171" t="s">
        <v>184</v>
      </c>
    </row>
    <row r="33" spans="1:14" s="26" customFormat="1" ht="27" customHeight="1" hidden="1">
      <c r="A33" s="108"/>
      <c r="B33" s="108"/>
      <c r="C33" s="187">
        <v>516</v>
      </c>
      <c r="D33" s="153"/>
      <c r="E33" s="177" t="s">
        <v>107</v>
      </c>
      <c r="F33" s="110" t="e">
        <f>F34</f>
        <v>#REF!</v>
      </c>
      <c r="G33" s="109" t="e">
        <f>G34</f>
        <v>#REF!</v>
      </c>
      <c r="H33" s="36" t="e">
        <f t="shared" si="1"/>
        <v>#REF!</v>
      </c>
      <c r="I33" s="109" t="e">
        <f>I34</f>
        <v>#REF!</v>
      </c>
      <c r="J33" s="175" t="e">
        <f t="shared" si="6"/>
        <v>#REF!</v>
      </c>
      <c r="K33" s="109" t="e">
        <f>K34</f>
        <v>#REF!</v>
      </c>
      <c r="L33" s="171">
        <v>0</v>
      </c>
      <c r="M33" s="109" t="e">
        <f>M34</f>
        <v>#REF!</v>
      </c>
      <c r="N33" s="171">
        <v>0</v>
      </c>
    </row>
    <row r="34" spans="3:14" ht="13.5" customHeight="1" hidden="1">
      <c r="C34" s="195"/>
      <c r="D34" s="28">
        <v>5163</v>
      </c>
      <c r="E34" s="71" t="s">
        <v>108</v>
      </c>
      <c r="F34" s="29" t="e">
        <f>'posebni dio'!#REF!</f>
        <v>#REF!</v>
      </c>
      <c r="G34" s="25" t="e">
        <f>'posebni dio'!#REF!</f>
        <v>#REF!</v>
      </c>
      <c r="H34" s="36" t="e">
        <f t="shared" si="1"/>
        <v>#REF!</v>
      </c>
      <c r="I34" s="25" t="e">
        <f>'posebni dio'!#REF!</f>
        <v>#REF!</v>
      </c>
      <c r="J34" s="175" t="e">
        <f t="shared" si="6"/>
        <v>#REF!</v>
      </c>
      <c r="K34" s="25" t="e">
        <f>'posebni dio'!#REF!</f>
        <v>#REF!</v>
      </c>
      <c r="L34" s="175">
        <v>0</v>
      </c>
      <c r="M34" s="25" t="e">
        <f>'posebni dio'!#REF!</f>
        <v>#REF!</v>
      </c>
      <c r="N34" s="175">
        <v>0</v>
      </c>
    </row>
    <row r="35" spans="1:14" s="26" customFormat="1" ht="13.5" customHeight="1" hidden="1">
      <c r="A35" s="108"/>
      <c r="B35" s="108">
        <v>53</v>
      </c>
      <c r="C35" s="187"/>
      <c r="D35" s="153"/>
      <c r="E35" s="72" t="s">
        <v>82</v>
      </c>
      <c r="F35" s="110">
        <f>SUM(F36,F38)</f>
        <v>0</v>
      </c>
      <c r="G35" s="109">
        <f>SUM(G36,G38)</f>
        <v>0</v>
      </c>
      <c r="H35" s="110" t="e">
        <f t="shared" si="1"/>
        <v>#DIV/0!</v>
      </c>
      <c r="I35" s="109">
        <f>SUM(I36,I38)</f>
        <v>0</v>
      </c>
      <c r="J35" s="175" t="e">
        <f t="shared" si="6"/>
        <v>#DIV/0!</v>
      </c>
      <c r="K35" s="109">
        <f>SUM(K36,K38)</f>
        <v>0</v>
      </c>
      <c r="L35" s="171" t="s">
        <v>184</v>
      </c>
      <c r="M35" s="109">
        <f>SUM(M36,M38)</f>
        <v>0</v>
      </c>
      <c r="N35" s="171" t="s">
        <v>184</v>
      </c>
    </row>
    <row r="36" spans="3:14" ht="13.5" customHeight="1" hidden="1">
      <c r="C36" s="187">
        <v>532</v>
      </c>
      <c r="D36" s="153"/>
      <c r="E36" s="26" t="s">
        <v>167</v>
      </c>
      <c r="F36" s="110">
        <f>SUM(F37)</f>
        <v>0</v>
      </c>
      <c r="G36" s="109">
        <f>SUM(G37)</f>
        <v>0</v>
      </c>
      <c r="H36" s="110" t="e">
        <f t="shared" si="1"/>
        <v>#DIV/0!</v>
      </c>
      <c r="I36" s="109">
        <f>SUM(I37)</f>
        <v>0</v>
      </c>
      <c r="J36" s="175" t="e">
        <f t="shared" si="6"/>
        <v>#DIV/0!</v>
      </c>
      <c r="K36" s="109">
        <f>SUM(K37)</f>
        <v>0</v>
      </c>
      <c r="L36" s="219" t="s">
        <v>184</v>
      </c>
      <c r="M36" s="109">
        <f>SUM(M37)</f>
        <v>0</v>
      </c>
      <c r="N36" s="171" t="s">
        <v>184</v>
      </c>
    </row>
    <row r="37" spans="1:14" s="26" customFormat="1" ht="13.5" customHeight="1" hidden="1">
      <c r="A37" s="41"/>
      <c r="B37" s="41"/>
      <c r="C37" s="195"/>
      <c r="D37" s="28">
        <v>5321</v>
      </c>
      <c r="E37" s="8" t="s">
        <v>167</v>
      </c>
      <c r="F37" s="36">
        <f>SUM('posebni dio'!C215)</f>
        <v>0</v>
      </c>
      <c r="G37" s="111">
        <f>SUM('posebni dio'!D215)</f>
        <v>0</v>
      </c>
      <c r="H37" s="36" t="e">
        <f t="shared" si="1"/>
        <v>#DIV/0!</v>
      </c>
      <c r="I37" s="111">
        <f>SUM('posebni dio'!F215)</f>
        <v>0</v>
      </c>
      <c r="J37" s="175" t="e">
        <f t="shared" si="6"/>
        <v>#DIV/0!</v>
      </c>
      <c r="K37" s="111">
        <f>SUM('posebni dio'!H215)</f>
        <v>0</v>
      </c>
      <c r="L37" s="175" t="s">
        <v>184</v>
      </c>
      <c r="M37" s="111">
        <f>SUM('posebni dio'!J215)</f>
        <v>0</v>
      </c>
      <c r="N37" s="175" t="s">
        <v>184</v>
      </c>
    </row>
    <row r="38" spans="1:14" s="26" customFormat="1" ht="25.5" customHeight="1" hidden="1">
      <c r="A38" s="108"/>
      <c r="B38" s="108"/>
      <c r="C38" s="187">
        <v>534</v>
      </c>
      <c r="D38" s="153"/>
      <c r="E38" s="72" t="s">
        <v>83</v>
      </c>
      <c r="F38" s="110">
        <f>SUM(F39)</f>
        <v>0</v>
      </c>
      <c r="G38" s="109">
        <f>SUM(G39)</f>
        <v>0</v>
      </c>
      <c r="H38" s="36" t="e">
        <f t="shared" si="1"/>
        <v>#DIV/0!</v>
      </c>
      <c r="I38" s="109">
        <f>SUM(I39)</f>
        <v>0</v>
      </c>
      <c r="J38" s="175" t="e">
        <f t="shared" si="6"/>
        <v>#DIV/0!</v>
      </c>
      <c r="K38" s="109">
        <f>SUM(K39)</f>
        <v>0</v>
      </c>
      <c r="L38" s="171">
        <v>0</v>
      </c>
      <c r="M38" s="109">
        <f>SUM(M39)</f>
        <v>0</v>
      </c>
      <c r="N38" s="171">
        <v>0</v>
      </c>
    </row>
    <row r="39" spans="3:14" ht="28.5" customHeight="1" hidden="1">
      <c r="C39" s="195"/>
      <c r="D39" s="28">
        <v>5341</v>
      </c>
      <c r="E39" s="76" t="s">
        <v>78</v>
      </c>
      <c r="F39" s="36">
        <f>SUM('posebni dio'!C217)</f>
        <v>0</v>
      </c>
      <c r="G39" s="111">
        <f>SUM('posebni dio'!D217)</f>
        <v>0</v>
      </c>
      <c r="H39" s="36" t="e">
        <f t="shared" si="1"/>
        <v>#DIV/0!</v>
      </c>
      <c r="I39" s="111">
        <f>SUM('posebni dio'!F217)</f>
        <v>0</v>
      </c>
      <c r="J39" s="175" t="e">
        <f t="shared" si="6"/>
        <v>#DIV/0!</v>
      </c>
      <c r="K39" s="111">
        <f>SUM('posebni dio'!H217)</f>
        <v>0</v>
      </c>
      <c r="L39" s="175">
        <v>0</v>
      </c>
      <c r="M39" s="111">
        <f>SUM('posebni dio'!J217)</f>
        <v>0</v>
      </c>
      <c r="N39" s="175">
        <v>0</v>
      </c>
    </row>
    <row r="40" spans="2:14" ht="13.5" customHeight="1" hidden="1">
      <c r="B40" s="108">
        <v>54</v>
      </c>
      <c r="C40" s="195"/>
      <c r="D40" s="28"/>
      <c r="E40" s="26" t="s">
        <v>97</v>
      </c>
      <c r="F40" s="110">
        <f>SUM(F45,F43,F41,F48)</f>
        <v>0</v>
      </c>
      <c r="G40" s="109">
        <f>SUM(G45,G43,G41,G48)</f>
        <v>0</v>
      </c>
      <c r="H40" s="110" t="e">
        <f t="shared" si="1"/>
        <v>#DIV/0!</v>
      </c>
      <c r="I40" s="109">
        <f>SUM(I45,I43,I41,I48)</f>
        <v>0</v>
      </c>
      <c r="J40" s="175" t="s">
        <v>184</v>
      </c>
      <c r="K40" s="109">
        <f>SUM(K45,K43,K41,K48)</f>
        <v>0</v>
      </c>
      <c r="L40" s="171" t="s">
        <v>184</v>
      </c>
      <c r="M40" s="109">
        <f>SUM(M45,M43,M41,M48)</f>
        <v>0</v>
      </c>
      <c r="N40" s="171" t="s">
        <v>184</v>
      </c>
    </row>
    <row r="41" spans="3:14" ht="24.75" customHeight="1" hidden="1">
      <c r="C41" s="187">
        <v>542</v>
      </c>
      <c r="D41" s="153"/>
      <c r="E41" s="218" t="s">
        <v>153</v>
      </c>
      <c r="F41" s="110">
        <f>SUM(F42)</f>
        <v>0</v>
      </c>
      <c r="G41" s="109">
        <f>SUM(G42)</f>
        <v>0</v>
      </c>
      <c r="H41" s="110" t="e">
        <f t="shared" si="1"/>
        <v>#DIV/0!</v>
      </c>
      <c r="I41" s="109">
        <f>SUM(I42)</f>
        <v>0</v>
      </c>
      <c r="J41" s="175" t="e">
        <f>I41/G41*100</f>
        <v>#DIV/0!</v>
      </c>
      <c r="K41" s="109">
        <f>SUM(K42)</f>
        <v>0</v>
      </c>
      <c r="L41" s="171" t="s">
        <v>184</v>
      </c>
      <c r="M41" s="109">
        <f>SUM(M42)</f>
        <v>0</v>
      </c>
      <c r="N41" s="171" t="s">
        <v>184</v>
      </c>
    </row>
    <row r="42" spans="3:14" ht="28.5" customHeight="1" hidden="1">
      <c r="C42" s="195"/>
      <c r="D42" s="28">
        <v>5422</v>
      </c>
      <c r="E42" s="178" t="s">
        <v>154</v>
      </c>
      <c r="F42" s="29">
        <f>SUM('posebni dio'!C177)</f>
        <v>0</v>
      </c>
      <c r="G42" s="25">
        <f>SUM('posebni dio'!D177)</f>
        <v>0</v>
      </c>
      <c r="H42" s="36" t="e">
        <f t="shared" si="1"/>
        <v>#DIV/0!</v>
      </c>
      <c r="I42" s="25">
        <f>SUM('posebni dio'!F177)</f>
        <v>0</v>
      </c>
      <c r="J42" s="175" t="e">
        <f>I42/G42*100</f>
        <v>#DIV/0!</v>
      </c>
      <c r="K42" s="25">
        <f>SUM('posebni dio'!H177)</f>
        <v>0</v>
      </c>
      <c r="L42" s="175" t="s">
        <v>184</v>
      </c>
      <c r="M42" s="25">
        <f>SUM('posebni dio'!J177)</f>
        <v>0</v>
      </c>
      <c r="N42" s="175" t="s">
        <v>184</v>
      </c>
    </row>
    <row r="43" spans="3:14" ht="24.75" customHeight="1" hidden="1">
      <c r="C43" s="187">
        <v>543</v>
      </c>
      <c r="D43" s="153"/>
      <c r="E43" s="21" t="s">
        <v>178</v>
      </c>
      <c r="F43" s="110">
        <f>SUM(F44)</f>
        <v>0</v>
      </c>
      <c r="G43" s="109">
        <f>SUM(G44)</f>
        <v>0</v>
      </c>
      <c r="H43" s="110" t="e">
        <f t="shared" si="1"/>
        <v>#DIV/0!</v>
      </c>
      <c r="I43" s="109">
        <f>SUM(I44)</f>
        <v>0</v>
      </c>
      <c r="J43" s="175" t="e">
        <f>I43/G43*100</f>
        <v>#DIV/0!</v>
      </c>
      <c r="K43" s="109">
        <f>SUM(K44)</f>
        <v>0</v>
      </c>
      <c r="L43" s="171" t="s">
        <v>184</v>
      </c>
      <c r="M43" s="109">
        <f>SUM(M44)</f>
        <v>0</v>
      </c>
      <c r="N43" s="171" t="s">
        <v>184</v>
      </c>
    </row>
    <row r="44" spans="3:14" ht="28.5" customHeight="1" hidden="1">
      <c r="C44" s="195"/>
      <c r="D44" s="28">
        <v>5431</v>
      </c>
      <c r="E44" s="4" t="s">
        <v>178</v>
      </c>
      <c r="F44" s="29">
        <f>SUM('posebni dio'!C179)</f>
        <v>0</v>
      </c>
      <c r="G44" s="25">
        <f>SUM('posebni dio'!D179)</f>
        <v>0</v>
      </c>
      <c r="H44" s="36" t="e">
        <f t="shared" si="1"/>
        <v>#DIV/0!</v>
      </c>
      <c r="I44" s="25">
        <f>SUM('posebni dio'!F179)</f>
        <v>0</v>
      </c>
      <c r="J44" s="175" t="e">
        <f>I44/G44*100</f>
        <v>#DIV/0!</v>
      </c>
      <c r="K44" s="25">
        <f>SUM('posebni dio'!H179)</f>
        <v>0</v>
      </c>
      <c r="L44" s="175" t="s">
        <v>184</v>
      </c>
      <c r="M44" s="25">
        <f>SUM('posebni dio'!J179)</f>
        <v>0</v>
      </c>
      <c r="N44" s="175" t="s">
        <v>184</v>
      </c>
    </row>
    <row r="45" spans="1:14" ht="24.75" customHeight="1" hidden="1">
      <c r="A45" s="195"/>
      <c r="B45" s="195"/>
      <c r="C45" s="187">
        <v>544</v>
      </c>
      <c r="D45" s="153"/>
      <c r="E45" s="21" t="s">
        <v>98</v>
      </c>
      <c r="F45" s="110">
        <f>SUM(F46:F47)</f>
        <v>0</v>
      </c>
      <c r="G45" s="109">
        <f>G46+G47</f>
        <v>0</v>
      </c>
      <c r="H45" s="110" t="e">
        <f t="shared" si="1"/>
        <v>#DIV/0!</v>
      </c>
      <c r="I45" s="109">
        <f>I46+I47</f>
        <v>0</v>
      </c>
      <c r="J45" s="175" t="s">
        <v>184</v>
      </c>
      <c r="K45" s="109">
        <f>K46+K47</f>
        <v>0</v>
      </c>
      <c r="L45" s="171" t="s">
        <v>184</v>
      </c>
      <c r="M45" s="109">
        <f>M46+M47</f>
        <v>0</v>
      </c>
      <c r="N45" s="171" t="s">
        <v>184</v>
      </c>
    </row>
    <row r="46" spans="1:14" ht="25.5" hidden="1">
      <c r="A46" s="195"/>
      <c r="B46" s="195"/>
      <c r="C46" s="195"/>
      <c r="D46" s="28">
        <v>5443</v>
      </c>
      <c r="E46" s="4" t="s">
        <v>109</v>
      </c>
      <c r="F46" s="29">
        <f>'posebni dio'!C181</f>
        <v>0</v>
      </c>
      <c r="G46" s="25">
        <f>'posebni dio'!D181</f>
        <v>0</v>
      </c>
      <c r="H46" s="29" t="e">
        <f>G46/F46*100</f>
        <v>#DIV/0!</v>
      </c>
      <c r="I46" s="25">
        <f>SUM('posebni dio'!F181)</f>
        <v>0</v>
      </c>
      <c r="J46" s="175" t="s">
        <v>184</v>
      </c>
      <c r="K46" s="25">
        <f>SUM('posebni dio'!H181)</f>
        <v>0</v>
      </c>
      <c r="L46" s="175" t="s">
        <v>184</v>
      </c>
      <c r="M46" s="25">
        <f>SUM('posebni dio'!J181)</f>
        <v>0</v>
      </c>
      <c r="N46" s="175" t="s">
        <v>184</v>
      </c>
    </row>
    <row r="47" spans="1:14" ht="27" customHeight="1" hidden="1">
      <c r="A47" s="195"/>
      <c r="B47" s="195"/>
      <c r="C47" s="195"/>
      <c r="D47" s="28">
        <v>5446</v>
      </c>
      <c r="E47" s="4" t="s">
        <v>110</v>
      </c>
      <c r="F47" s="29">
        <f>'posebni dio'!C195</f>
        <v>0</v>
      </c>
      <c r="G47" s="25">
        <f>'posebni dio'!D195</f>
        <v>0</v>
      </c>
      <c r="H47" s="29" t="e">
        <f>G47/F47*100</f>
        <v>#DIV/0!</v>
      </c>
      <c r="I47" s="25">
        <f>'posebni dio'!F195</f>
        <v>0</v>
      </c>
      <c r="J47" s="175" t="s">
        <v>184</v>
      </c>
      <c r="K47" s="25">
        <f>'posebni dio'!H195</f>
        <v>0</v>
      </c>
      <c r="L47" s="175" t="s">
        <v>184</v>
      </c>
      <c r="M47" s="25">
        <f>'posebni dio'!J195</f>
        <v>0</v>
      </c>
      <c r="N47" s="175" t="s">
        <v>184</v>
      </c>
    </row>
    <row r="48" spans="3:14" ht="12.75" hidden="1">
      <c r="C48" s="108">
        <v>547</v>
      </c>
      <c r="E48" s="21" t="s">
        <v>197</v>
      </c>
      <c r="F48" s="233">
        <f>SUM(F49)</f>
        <v>0</v>
      </c>
      <c r="G48" s="67">
        <f>SUM(G49)</f>
        <v>0</v>
      </c>
      <c r="H48" s="110" t="e">
        <f>G48/F48*100</f>
        <v>#DIV/0!</v>
      </c>
      <c r="I48" s="67">
        <f>SUM(I49)</f>
        <v>0</v>
      </c>
      <c r="J48" s="110" t="s">
        <v>184</v>
      </c>
      <c r="K48" s="67">
        <f>SUM(K49)</f>
        <v>0</v>
      </c>
      <c r="L48" s="110" t="s">
        <v>184</v>
      </c>
      <c r="M48" s="67">
        <f>SUM(M49)</f>
        <v>0</v>
      </c>
      <c r="N48" s="110" t="s">
        <v>184</v>
      </c>
    </row>
    <row r="49" spans="4:14" ht="12.75" hidden="1">
      <c r="D49" s="40">
        <v>5471</v>
      </c>
      <c r="E49" s="4" t="s">
        <v>198</v>
      </c>
      <c r="F49" s="232">
        <f>SUM('posebni dio'!C183)</f>
        <v>0</v>
      </c>
      <c r="G49" s="25">
        <f>SUM('posebni dio'!D183)</f>
        <v>0</v>
      </c>
      <c r="H49" s="29" t="e">
        <f>G49/F49*100</f>
        <v>#DIV/0!</v>
      </c>
      <c r="I49" s="25">
        <f>SUM('posebni dio'!F183)</f>
        <v>0</v>
      </c>
      <c r="J49" s="36" t="s">
        <v>184</v>
      </c>
      <c r="K49" s="25">
        <f>SUM('posebni dio'!H183)</f>
        <v>0</v>
      </c>
      <c r="L49" s="36" t="s">
        <v>184</v>
      </c>
      <c r="M49" s="25">
        <f>SUM('posebni dio'!J183)</f>
        <v>0</v>
      </c>
      <c r="N49" s="36" t="s">
        <v>184</v>
      </c>
    </row>
    <row r="50" ht="12.75" hidden="1"/>
    <row r="51" ht="12.75" hidden="1"/>
    <row r="52" ht="12.75" hidden="1"/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11"/>
  <sheetViews>
    <sheetView zoomScalePageLayoutView="0" workbookViewId="0" topLeftCell="A1">
      <pane ySplit="2" topLeftCell="A3" activePane="bottomLeft" state="frozen"/>
      <selection pane="topLeft" activeCell="C29" sqref="C29"/>
      <selection pane="bottomLeft" activeCell="B227" sqref="B227"/>
    </sheetView>
  </sheetViews>
  <sheetFormatPr defaultColWidth="11.421875" defaultRowHeight="12.75"/>
  <cols>
    <col min="1" max="1" width="7.00390625" style="41" customWidth="1"/>
    <col min="2" max="2" width="49.7109375" style="24" customWidth="1"/>
    <col min="3" max="3" width="12.57421875" style="241" customWidth="1"/>
    <col min="4" max="4" width="12.140625" style="111" customWidth="1"/>
    <col min="5" max="5" width="8.57421875" style="36" customWidth="1"/>
    <col min="6" max="6" width="14.28125" style="36" customWidth="1"/>
    <col min="7" max="7" width="8.28125" style="36" customWidth="1"/>
    <col min="8" max="8" width="14.28125" style="36" customWidth="1"/>
    <col min="9" max="9" width="8.00390625" style="37" customWidth="1"/>
    <col min="10" max="10" width="14.28125" style="36" customWidth="1"/>
    <col min="11" max="11" width="8.00390625" style="37" customWidth="1"/>
    <col min="12" max="12" width="11.421875" style="8" customWidth="1"/>
    <col min="13" max="13" width="10.57421875" style="8" customWidth="1"/>
    <col min="14" max="16384" width="11.421875" style="8" customWidth="1"/>
  </cols>
  <sheetData>
    <row r="1" spans="1:11" ht="28.5" customHeight="1">
      <c r="A1" s="310" t="s">
        <v>76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s="46" customFormat="1" ht="27" customHeight="1">
      <c r="A2" s="196" t="s">
        <v>67</v>
      </c>
      <c r="B2" s="197" t="s">
        <v>68</v>
      </c>
      <c r="C2" s="229" t="s">
        <v>222</v>
      </c>
      <c r="D2" s="288" t="s">
        <v>227</v>
      </c>
      <c r="E2" s="210" t="s">
        <v>212</v>
      </c>
      <c r="F2" s="123" t="s">
        <v>228</v>
      </c>
      <c r="G2" s="124" t="s">
        <v>215</v>
      </c>
      <c r="H2" s="123" t="s">
        <v>218</v>
      </c>
      <c r="I2" s="124" t="s">
        <v>219</v>
      </c>
      <c r="J2" s="123" t="s">
        <v>229</v>
      </c>
      <c r="K2" s="124" t="s">
        <v>230</v>
      </c>
    </row>
    <row r="3" spans="1:11" s="46" customFormat="1" ht="6.75" customHeight="1">
      <c r="A3" s="184"/>
      <c r="B3" s="185"/>
      <c r="C3" s="230"/>
      <c r="D3" s="133"/>
      <c r="E3" s="212"/>
      <c r="F3" s="133"/>
      <c r="G3" s="133"/>
      <c r="H3" s="133"/>
      <c r="I3" s="132"/>
      <c r="J3" s="133"/>
      <c r="K3" s="132"/>
    </row>
    <row r="4" spans="1:17" ht="19.5" customHeight="1">
      <c r="A4" s="119" t="s">
        <v>91</v>
      </c>
      <c r="B4" s="198" t="s">
        <v>199</v>
      </c>
      <c r="C4" s="136">
        <f>SUM(C6,C165,C185,C197,C207)</f>
        <v>2960326.1800000006</v>
      </c>
      <c r="D4" s="27">
        <f>SUM(D6,D165,D185,D197,D207)</f>
        <v>8626275</v>
      </c>
      <c r="E4" s="136">
        <f>D4/C4*100</f>
        <v>291.39609879070815</v>
      </c>
      <c r="F4" s="27">
        <f>SUM(F6,F165,F185,F197,F207)</f>
        <v>7968000</v>
      </c>
      <c r="G4" s="186">
        <f>F4/D4*100</f>
        <v>92.36895415460323</v>
      </c>
      <c r="H4" s="27">
        <f>SUM(H6,H165,H185,H197,H207)</f>
        <v>7815000</v>
      </c>
      <c r="I4" s="186">
        <f>H4/F4*100</f>
        <v>98.07981927710844</v>
      </c>
      <c r="J4" s="27">
        <f>SUM(J6,J165,J185,J197,J207)</f>
        <v>7153000</v>
      </c>
      <c r="K4" s="186">
        <f>J4/H4*100</f>
        <v>91.52911068458094</v>
      </c>
      <c r="L4" s="27"/>
      <c r="M4" s="26"/>
      <c r="N4" s="27"/>
      <c r="P4" s="25"/>
      <c r="Q4" s="25"/>
    </row>
    <row r="5" spans="1:11" ht="12.75" customHeight="1">
      <c r="A5" s="119"/>
      <c r="B5" s="108"/>
      <c r="C5" s="136"/>
      <c r="D5" s="27"/>
      <c r="E5" s="136"/>
      <c r="F5" s="27"/>
      <c r="G5" s="186"/>
      <c r="H5" s="27"/>
      <c r="I5" s="186"/>
      <c r="J5" s="27"/>
      <c r="K5" s="186"/>
    </row>
    <row r="6" spans="1:11" ht="13.5" customHeight="1">
      <c r="A6" s="187">
        <v>5000</v>
      </c>
      <c r="B6" s="23" t="s">
        <v>175</v>
      </c>
      <c r="C6" s="136">
        <f>SUM(C8,C65,C93,C115)</f>
        <v>2960326.1800000006</v>
      </c>
      <c r="D6" s="27">
        <f>SUM(D8,D65,D93,D115)</f>
        <v>8626275</v>
      </c>
      <c r="E6" s="136">
        <f aca="true" t="shared" si="0" ref="E6:E11">D6/C6*100</f>
        <v>291.39609879070815</v>
      </c>
      <c r="F6" s="27">
        <f>SUM(F8,F65,F93,F115)</f>
        <v>7968000</v>
      </c>
      <c r="G6" s="186">
        <f>F6/D6*100</f>
        <v>92.36895415460323</v>
      </c>
      <c r="H6" s="27">
        <f>SUM(H8,H65,H93,H115)</f>
        <v>7815000</v>
      </c>
      <c r="I6" s="186">
        <f aca="true" t="shared" si="1" ref="I6:I76">H6/F6*100</f>
        <v>98.07981927710844</v>
      </c>
      <c r="J6" s="27">
        <f>SUM(J8,J65,J93,J115)</f>
        <v>7153000</v>
      </c>
      <c r="K6" s="186">
        <f>J6/H6*100</f>
        <v>91.52911068458094</v>
      </c>
    </row>
    <row r="7" spans="3:11" ht="12.75" customHeight="1">
      <c r="C7" s="136"/>
      <c r="D7" s="27"/>
      <c r="E7" s="136"/>
      <c r="F7" s="27"/>
      <c r="G7" s="186"/>
      <c r="H7" s="27"/>
      <c r="I7" s="186"/>
      <c r="J7" s="27"/>
      <c r="K7" s="186"/>
    </row>
    <row r="8" spans="1:11" ht="12.75">
      <c r="A8" s="223" t="s">
        <v>213</v>
      </c>
      <c r="B8" s="108" t="s">
        <v>69</v>
      </c>
      <c r="C8" s="136">
        <f>SUM(C10,C20,C52,C61+C58)</f>
        <v>2840001.5400000005</v>
      </c>
      <c r="D8" s="27">
        <f>SUM(D10,D20,D52,D61+D58)</f>
        <v>8409875</v>
      </c>
      <c r="E8" s="136">
        <f t="shared" si="0"/>
        <v>296.1221985816247</v>
      </c>
      <c r="F8" s="27">
        <f>SUM(F10,F20,F52,F61+F58)</f>
        <v>7752000</v>
      </c>
      <c r="G8" s="186">
        <f aca="true" t="shared" si="2" ref="G8:G39">F8/D8*100</f>
        <v>92.17735103078226</v>
      </c>
      <c r="H8" s="27">
        <f>SUM(H10,H20,H52,H61+H58)</f>
        <v>7559000</v>
      </c>
      <c r="I8" s="186">
        <f t="shared" si="1"/>
        <v>97.51031991744065</v>
      </c>
      <c r="J8" s="27">
        <f>SUM(J10,J20,J52,J61+J58)</f>
        <v>6937000</v>
      </c>
      <c r="K8" s="186">
        <f aca="true" t="shared" si="3" ref="K8:K62">J8/H8*100</f>
        <v>91.77139833311284</v>
      </c>
    </row>
    <row r="9" spans="1:11" s="26" customFormat="1" ht="12.75">
      <c r="A9" s="138">
        <v>3</v>
      </c>
      <c r="B9" s="291" t="s">
        <v>237</v>
      </c>
      <c r="C9" s="136">
        <f>C10+C20+C52</f>
        <v>2840001.5400000005</v>
      </c>
      <c r="D9" s="27">
        <f>D10+D20+D52</f>
        <v>7916100</v>
      </c>
      <c r="E9" s="136">
        <f t="shared" si="0"/>
        <v>278.735764347508</v>
      </c>
      <c r="F9" s="27">
        <f>F10+F20+F52</f>
        <v>7750000</v>
      </c>
      <c r="G9" s="186">
        <f t="shared" si="2"/>
        <v>97.9017445459254</v>
      </c>
      <c r="H9" s="27">
        <f>H10+H20+H52</f>
        <v>7557000</v>
      </c>
      <c r="I9" s="186">
        <f t="shared" si="1"/>
        <v>97.50967741935483</v>
      </c>
      <c r="J9" s="27">
        <f>J10+J20+J52</f>
        <v>6935000</v>
      </c>
      <c r="K9" s="186">
        <f t="shared" si="3"/>
        <v>91.76922059018129</v>
      </c>
    </row>
    <row r="10" spans="1:11" s="26" customFormat="1" ht="12.75">
      <c r="A10" s="141">
        <v>31</v>
      </c>
      <c r="B10" s="141" t="s">
        <v>41</v>
      </c>
      <c r="C10" s="29">
        <f>SUM(C11,C15,C17)</f>
        <v>1970228.6300000001</v>
      </c>
      <c r="D10" s="25">
        <f>SUM(D11,D15,D17)</f>
        <v>2468700</v>
      </c>
      <c r="E10" s="29">
        <f t="shared" si="0"/>
        <v>125.30017899496262</v>
      </c>
      <c r="F10" s="25">
        <f>SUM(F11,F15,F17)</f>
        <v>2520000</v>
      </c>
      <c r="G10" s="37">
        <f t="shared" si="2"/>
        <v>102.07801676995989</v>
      </c>
      <c r="H10" s="25">
        <f>SUM(H11,H15,H17)</f>
        <v>2520000</v>
      </c>
      <c r="I10" s="37">
        <f t="shared" si="1"/>
        <v>100</v>
      </c>
      <c r="J10" s="25">
        <f>SUM(J11,J15,J17)</f>
        <v>2520000</v>
      </c>
      <c r="K10" s="37">
        <f t="shared" si="3"/>
        <v>100</v>
      </c>
    </row>
    <row r="11" spans="1:11" ht="12.75" hidden="1">
      <c r="A11" s="141">
        <v>311</v>
      </c>
      <c r="B11" s="141" t="s">
        <v>94</v>
      </c>
      <c r="C11" s="29">
        <f>SUM(C12:C14)</f>
        <v>1649866.1500000001</v>
      </c>
      <c r="D11" s="25">
        <f>SUM(D12:D14)</f>
        <v>2004200</v>
      </c>
      <c r="E11" s="29">
        <f t="shared" si="0"/>
        <v>121.47652098929358</v>
      </c>
      <c r="F11" s="25">
        <f>SUM(F12:F14)</f>
        <v>2030000</v>
      </c>
      <c r="G11" s="37">
        <f t="shared" si="2"/>
        <v>101.28729667697836</v>
      </c>
      <c r="H11" s="25">
        <f>SUM(H12:H14)</f>
        <v>2030000</v>
      </c>
      <c r="I11" s="37">
        <f t="shared" si="1"/>
        <v>100</v>
      </c>
      <c r="J11" s="25">
        <f>SUM(J12:J14)</f>
        <v>2030000</v>
      </c>
      <c r="K11" s="37">
        <f t="shared" si="3"/>
        <v>100</v>
      </c>
    </row>
    <row r="12" spans="1:11" ht="12.75" customHeight="1" hidden="1">
      <c r="A12" s="141">
        <v>3111</v>
      </c>
      <c r="B12" s="141" t="s">
        <v>42</v>
      </c>
      <c r="C12" s="231">
        <v>1632198.08</v>
      </c>
      <c r="D12" s="25">
        <v>1977600</v>
      </c>
      <c r="E12" s="29">
        <f>D12/C12*100</f>
        <v>121.16176487598858</v>
      </c>
      <c r="F12" s="25">
        <v>2000000</v>
      </c>
      <c r="G12" s="37">
        <f t="shared" si="2"/>
        <v>101.13268608414239</v>
      </c>
      <c r="H12" s="25">
        <v>2000000</v>
      </c>
      <c r="I12" s="37">
        <f t="shared" si="1"/>
        <v>100</v>
      </c>
      <c r="J12" s="25">
        <v>2000000</v>
      </c>
      <c r="K12" s="37">
        <f t="shared" si="3"/>
        <v>100</v>
      </c>
    </row>
    <row r="13" spans="1:11" ht="12.75" customHeight="1" hidden="1">
      <c r="A13" s="141">
        <v>3112</v>
      </c>
      <c r="B13" s="141" t="s">
        <v>156</v>
      </c>
      <c r="C13" s="231">
        <v>0</v>
      </c>
      <c r="D13" s="25">
        <v>0</v>
      </c>
      <c r="E13" s="29" t="e">
        <f>D13/C13*100</f>
        <v>#DIV/0!</v>
      </c>
      <c r="F13" s="25">
        <v>0</v>
      </c>
      <c r="G13" s="37" t="e">
        <f t="shared" si="2"/>
        <v>#DIV/0!</v>
      </c>
      <c r="H13" s="25">
        <v>0</v>
      </c>
      <c r="I13" s="175" t="s">
        <v>184</v>
      </c>
      <c r="J13" s="25">
        <v>0</v>
      </c>
      <c r="K13" s="175" t="s">
        <v>184</v>
      </c>
    </row>
    <row r="14" spans="1:11" ht="12.75" customHeight="1" hidden="1">
      <c r="A14" s="141">
        <v>3113</v>
      </c>
      <c r="B14" s="141" t="s">
        <v>113</v>
      </c>
      <c r="C14" s="231">
        <v>17668.07</v>
      </c>
      <c r="D14" s="25">
        <v>26600</v>
      </c>
      <c r="E14" s="29">
        <f>D14/C14*100</f>
        <v>150.55407862884854</v>
      </c>
      <c r="F14" s="25">
        <v>30000</v>
      </c>
      <c r="G14" s="37">
        <f t="shared" si="2"/>
        <v>112.78195488721805</v>
      </c>
      <c r="H14" s="25">
        <v>30000</v>
      </c>
      <c r="I14" s="37">
        <f t="shared" si="1"/>
        <v>100</v>
      </c>
      <c r="J14" s="25">
        <v>30000</v>
      </c>
      <c r="K14" s="37">
        <f t="shared" si="3"/>
        <v>100</v>
      </c>
    </row>
    <row r="15" spans="1:11" ht="12.75" hidden="1">
      <c r="A15" s="141">
        <v>312</v>
      </c>
      <c r="B15" s="141" t="s">
        <v>43</v>
      </c>
      <c r="C15" s="29">
        <f>SUM(C16)</f>
        <v>55669.2</v>
      </c>
      <c r="D15" s="25">
        <f>SUM(D16)</f>
        <v>132700</v>
      </c>
      <c r="E15" s="29">
        <f aca="true" t="shared" si="4" ref="E15:E56">D15/C15*100</f>
        <v>238.37238544832692</v>
      </c>
      <c r="F15" s="25">
        <f>SUM(F16)</f>
        <v>140000</v>
      </c>
      <c r="G15" s="37">
        <f t="shared" si="2"/>
        <v>105.50113036925394</v>
      </c>
      <c r="H15" s="25">
        <f>SUM(H16)</f>
        <v>140000</v>
      </c>
      <c r="I15" s="37">
        <f t="shared" si="1"/>
        <v>100</v>
      </c>
      <c r="J15" s="25">
        <f>SUM(J16)</f>
        <v>140000</v>
      </c>
      <c r="K15" s="37">
        <f t="shared" si="3"/>
        <v>100</v>
      </c>
    </row>
    <row r="16" spans="1:11" ht="13.5" customHeight="1" hidden="1">
      <c r="A16" s="141">
        <v>3121</v>
      </c>
      <c r="B16" s="141" t="s">
        <v>43</v>
      </c>
      <c r="C16" s="231">
        <v>55669.2</v>
      </c>
      <c r="D16" s="25">
        <v>132700</v>
      </c>
      <c r="E16" s="29">
        <f t="shared" si="4"/>
        <v>238.37238544832692</v>
      </c>
      <c r="F16" s="25">
        <v>140000</v>
      </c>
      <c r="G16" s="37">
        <f t="shared" si="2"/>
        <v>105.50113036925394</v>
      </c>
      <c r="H16" s="25">
        <v>140000</v>
      </c>
      <c r="I16" s="37">
        <f t="shared" si="1"/>
        <v>100</v>
      </c>
      <c r="J16" s="25">
        <v>140000</v>
      </c>
      <c r="K16" s="37">
        <f t="shared" si="3"/>
        <v>100</v>
      </c>
    </row>
    <row r="17" spans="1:11" ht="13.5" customHeight="1" hidden="1">
      <c r="A17" s="141">
        <v>313</v>
      </c>
      <c r="B17" s="141" t="s">
        <v>44</v>
      </c>
      <c r="C17" s="29">
        <f>SUM(C18:C19)</f>
        <v>264693.28</v>
      </c>
      <c r="D17" s="25">
        <f>SUM(D18:D19)</f>
        <v>331800</v>
      </c>
      <c r="E17" s="29">
        <f t="shared" si="4"/>
        <v>125.35263456631765</v>
      </c>
      <c r="F17" s="25">
        <f>SUM(F18:F19)</f>
        <v>350000</v>
      </c>
      <c r="G17" s="37">
        <f t="shared" si="2"/>
        <v>105.48523206751055</v>
      </c>
      <c r="H17" s="25">
        <f>SUM(H18:H19)</f>
        <v>350000</v>
      </c>
      <c r="I17" s="37">
        <f t="shared" si="1"/>
        <v>100</v>
      </c>
      <c r="J17" s="25">
        <f>SUM(J18:J19)</f>
        <v>350000</v>
      </c>
      <c r="K17" s="37">
        <f t="shared" si="3"/>
        <v>100</v>
      </c>
    </row>
    <row r="18" spans="1:11" ht="13.5" customHeight="1" hidden="1">
      <c r="A18" s="141">
        <v>3132</v>
      </c>
      <c r="B18" s="141" t="s">
        <v>101</v>
      </c>
      <c r="C18" s="231">
        <v>264693.28</v>
      </c>
      <c r="D18" s="25">
        <v>331800</v>
      </c>
      <c r="E18" s="29">
        <f t="shared" si="4"/>
        <v>125.35263456631765</v>
      </c>
      <c r="F18" s="25">
        <v>350000</v>
      </c>
      <c r="G18" s="37">
        <f t="shared" si="2"/>
        <v>105.48523206751055</v>
      </c>
      <c r="H18" s="25">
        <v>350000</v>
      </c>
      <c r="I18" s="37">
        <f t="shared" si="1"/>
        <v>100</v>
      </c>
      <c r="J18" s="25">
        <v>350000</v>
      </c>
      <c r="K18" s="37">
        <f t="shared" si="3"/>
        <v>100</v>
      </c>
    </row>
    <row r="19" spans="1:11" ht="13.5" customHeight="1" hidden="1">
      <c r="A19" s="141">
        <v>3133</v>
      </c>
      <c r="B19" s="141" t="s">
        <v>105</v>
      </c>
      <c r="C19" s="232">
        <v>0</v>
      </c>
      <c r="D19" s="25">
        <v>0</v>
      </c>
      <c r="E19" s="36" t="s">
        <v>184</v>
      </c>
      <c r="F19" s="25">
        <v>0</v>
      </c>
      <c r="G19" s="37" t="e">
        <f t="shared" si="2"/>
        <v>#DIV/0!</v>
      </c>
      <c r="H19" s="25">
        <v>0</v>
      </c>
      <c r="I19" s="175" t="s">
        <v>184</v>
      </c>
      <c r="J19" s="25">
        <v>0</v>
      </c>
      <c r="K19" s="175" t="s">
        <v>184</v>
      </c>
    </row>
    <row r="20" spans="1:11" s="26" customFormat="1" ht="13.5" customHeight="1">
      <c r="A20" s="141">
        <v>32</v>
      </c>
      <c r="B20" s="141" t="s">
        <v>4</v>
      </c>
      <c r="C20" s="29">
        <f>SUM(C21,C26,C32,C42,C44)</f>
        <v>839077.1900000001</v>
      </c>
      <c r="D20" s="25">
        <f>SUM(D21,D26,D32,D42,D44)</f>
        <v>3308300</v>
      </c>
      <c r="E20" s="29">
        <f t="shared" si="4"/>
        <v>394.278385758526</v>
      </c>
      <c r="F20" s="25">
        <f>SUM(F21,F26,F32,F42,F44)</f>
        <v>3411000</v>
      </c>
      <c r="G20" s="37">
        <f t="shared" si="2"/>
        <v>103.10431339358584</v>
      </c>
      <c r="H20" s="25">
        <f>SUM(H21,H26,H32,H42,H44)</f>
        <v>3518000</v>
      </c>
      <c r="I20" s="37">
        <f t="shared" si="1"/>
        <v>103.1369099970683</v>
      </c>
      <c r="J20" s="25">
        <f>SUM(J21,J26,J32,J42,J44)</f>
        <v>3396000</v>
      </c>
      <c r="K20" s="37">
        <f t="shared" si="3"/>
        <v>96.53212052302445</v>
      </c>
    </row>
    <row r="21" spans="1:11" ht="13.5" customHeight="1" hidden="1">
      <c r="A21" s="141">
        <v>321</v>
      </c>
      <c r="B21" s="141" t="s">
        <v>8</v>
      </c>
      <c r="C21" s="29">
        <f>SUM(C22:C25)</f>
        <v>73753.34000000001</v>
      </c>
      <c r="D21" s="25">
        <f>SUM(D22:D25)</f>
        <v>101700</v>
      </c>
      <c r="E21" s="29">
        <f t="shared" si="4"/>
        <v>137.8920602104257</v>
      </c>
      <c r="F21" s="25">
        <f>SUM(F22:F25)</f>
        <v>97000</v>
      </c>
      <c r="G21" s="37">
        <f t="shared" si="2"/>
        <v>95.37856440511308</v>
      </c>
      <c r="H21" s="25">
        <f>SUM(H22:H25)</f>
        <v>97000</v>
      </c>
      <c r="I21" s="37">
        <f t="shared" si="1"/>
        <v>100</v>
      </c>
      <c r="J21" s="25">
        <f>SUM(J22:J25)</f>
        <v>97000</v>
      </c>
      <c r="K21" s="37">
        <f t="shared" si="3"/>
        <v>100</v>
      </c>
    </row>
    <row r="22" spans="1:11" ht="13.5" customHeight="1" hidden="1">
      <c r="A22" s="141">
        <v>3211</v>
      </c>
      <c r="B22" s="141" t="s">
        <v>45</v>
      </c>
      <c r="C22" s="231">
        <v>4803.25</v>
      </c>
      <c r="D22" s="25">
        <v>13300</v>
      </c>
      <c r="E22" s="29">
        <f t="shared" si="4"/>
        <v>276.89585176703275</v>
      </c>
      <c r="F22" s="25">
        <v>12000</v>
      </c>
      <c r="G22" s="37">
        <f t="shared" si="2"/>
        <v>90.22556390977444</v>
      </c>
      <c r="H22" s="25">
        <v>12000</v>
      </c>
      <c r="I22" s="37">
        <f t="shared" si="1"/>
        <v>100</v>
      </c>
      <c r="J22" s="25">
        <v>12000</v>
      </c>
      <c r="K22" s="37">
        <f t="shared" si="3"/>
        <v>100</v>
      </c>
    </row>
    <row r="23" spans="1:11" ht="13.5" customHeight="1" hidden="1">
      <c r="A23" s="141">
        <v>3212</v>
      </c>
      <c r="B23" s="141" t="s">
        <v>46</v>
      </c>
      <c r="C23" s="231">
        <v>55025.28</v>
      </c>
      <c r="D23" s="25">
        <v>66400</v>
      </c>
      <c r="E23" s="29">
        <f t="shared" si="4"/>
        <v>120.67180757644486</v>
      </c>
      <c r="F23" s="25">
        <v>63000</v>
      </c>
      <c r="G23" s="37">
        <f t="shared" si="2"/>
        <v>94.87951807228916</v>
      </c>
      <c r="H23" s="25">
        <v>63000</v>
      </c>
      <c r="I23" s="37">
        <f t="shared" si="1"/>
        <v>100</v>
      </c>
      <c r="J23" s="25">
        <v>63000</v>
      </c>
      <c r="K23" s="37">
        <f t="shared" si="3"/>
        <v>100</v>
      </c>
    </row>
    <row r="24" spans="1:11" ht="13.5" customHeight="1" hidden="1">
      <c r="A24" s="150" t="s">
        <v>6</v>
      </c>
      <c r="B24" s="141" t="s">
        <v>7</v>
      </c>
      <c r="C24" s="231">
        <v>11342.29</v>
      </c>
      <c r="D24" s="25">
        <v>16000</v>
      </c>
      <c r="E24" s="29">
        <f t="shared" si="4"/>
        <v>141.064987758204</v>
      </c>
      <c r="F24" s="25">
        <v>16000</v>
      </c>
      <c r="G24" s="37">
        <f t="shared" si="2"/>
        <v>100</v>
      </c>
      <c r="H24" s="25">
        <v>16000</v>
      </c>
      <c r="I24" s="37">
        <f t="shared" si="1"/>
        <v>100</v>
      </c>
      <c r="J24" s="25">
        <v>16000</v>
      </c>
      <c r="K24" s="37">
        <f t="shared" si="3"/>
        <v>100</v>
      </c>
    </row>
    <row r="25" spans="1:11" ht="13.5" customHeight="1" hidden="1">
      <c r="A25" s="150">
        <v>3214</v>
      </c>
      <c r="B25" s="141" t="s">
        <v>125</v>
      </c>
      <c r="C25" s="231">
        <v>2582.52</v>
      </c>
      <c r="D25" s="25">
        <v>6000</v>
      </c>
      <c r="E25" s="29">
        <f t="shared" si="4"/>
        <v>232.33121137493612</v>
      </c>
      <c r="F25" s="25">
        <v>6000</v>
      </c>
      <c r="G25" s="37">
        <f t="shared" si="2"/>
        <v>100</v>
      </c>
      <c r="H25" s="25">
        <v>6000</v>
      </c>
      <c r="I25" s="37">
        <f t="shared" si="1"/>
        <v>100</v>
      </c>
      <c r="J25" s="25">
        <v>6000</v>
      </c>
      <c r="K25" s="37">
        <f t="shared" si="3"/>
        <v>100</v>
      </c>
    </row>
    <row r="26" spans="1:11" ht="13.5" customHeight="1" hidden="1">
      <c r="A26" s="150">
        <v>322</v>
      </c>
      <c r="B26" s="150" t="s">
        <v>47</v>
      </c>
      <c r="C26" s="29">
        <f>SUM(C27:C31)</f>
        <v>211859.95</v>
      </c>
      <c r="D26" s="25">
        <f>SUM(D27:D31)</f>
        <v>358400</v>
      </c>
      <c r="E26" s="29">
        <f t="shared" si="4"/>
        <v>169.16835862559202</v>
      </c>
      <c r="F26" s="25">
        <f>SUM(F27:F31)</f>
        <v>407000</v>
      </c>
      <c r="G26" s="37">
        <f t="shared" si="2"/>
        <v>113.56026785714286</v>
      </c>
      <c r="H26" s="25">
        <f>SUM(H27:H31)</f>
        <v>407000</v>
      </c>
      <c r="I26" s="37">
        <f t="shared" si="1"/>
        <v>100</v>
      </c>
      <c r="J26" s="25">
        <f>SUM(J27:J31)</f>
        <v>407000</v>
      </c>
      <c r="K26" s="37">
        <f t="shared" si="3"/>
        <v>100</v>
      </c>
    </row>
    <row r="27" spans="1:11" ht="13.5" customHeight="1" hidden="1">
      <c r="A27" s="150">
        <v>3221</v>
      </c>
      <c r="B27" s="141" t="s">
        <v>48</v>
      </c>
      <c r="C27" s="231">
        <v>38650.62</v>
      </c>
      <c r="D27" s="25">
        <v>59700</v>
      </c>
      <c r="E27" s="29">
        <f t="shared" si="4"/>
        <v>154.4606528950894</v>
      </c>
      <c r="F27" s="25">
        <v>80000</v>
      </c>
      <c r="G27" s="37">
        <f t="shared" si="2"/>
        <v>134.0033500837521</v>
      </c>
      <c r="H27" s="25">
        <v>80000</v>
      </c>
      <c r="I27" s="37">
        <f t="shared" si="1"/>
        <v>100</v>
      </c>
      <c r="J27" s="25">
        <v>80000</v>
      </c>
      <c r="K27" s="37">
        <f t="shared" si="3"/>
        <v>100</v>
      </c>
    </row>
    <row r="28" spans="1:11" ht="13.5" customHeight="1" hidden="1">
      <c r="A28" s="150">
        <v>3223</v>
      </c>
      <c r="B28" s="141" t="s">
        <v>49</v>
      </c>
      <c r="C28" s="231">
        <v>165534.7</v>
      </c>
      <c r="D28" s="25">
        <v>265500</v>
      </c>
      <c r="E28" s="29">
        <f t="shared" si="4"/>
        <v>160.38933226689025</v>
      </c>
      <c r="F28" s="25">
        <v>290000</v>
      </c>
      <c r="G28" s="37">
        <f t="shared" si="2"/>
        <v>109.22787193973636</v>
      </c>
      <c r="H28" s="25">
        <v>290000</v>
      </c>
      <c r="I28" s="37">
        <f t="shared" si="1"/>
        <v>100</v>
      </c>
      <c r="J28" s="25">
        <v>290000</v>
      </c>
      <c r="K28" s="37">
        <f t="shared" si="3"/>
        <v>100</v>
      </c>
    </row>
    <row r="29" spans="1:11" ht="13.5" customHeight="1" hidden="1">
      <c r="A29" s="150">
        <v>3224</v>
      </c>
      <c r="B29" s="141" t="s">
        <v>183</v>
      </c>
      <c r="C29" s="231">
        <v>6501.04</v>
      </c>
      <c r="D29" s="25">
        <v>26600</v>
      </c>
      <c r="E29" s="29">
        <f t="shared" si="4"/>
        <v>409.16530278232403</v>
      </c>
      <c r="F29" s="25">
        <v>30000</v>
      </c>
      <c r="G29" s="37">
        <f t="shared" si="2"/>
        <v>112.78195488721805</v>
      </c>
      <c r="H29" s="25">
        <v>30000</v>
      </c>
      <c r="I29" s="37">
        <f t="shared" si="1"/>
        <v>100</v>
      </c>
      <c r="J29" s="25">
        <v>30000</v>
      </c>
      <c r="K29" s="37">
        <f t="shared" si="3"/>
        <v>100</v>
      </c>
    </row>
    <row r="30" spans="1:11" ht="13.5" customHeight="1" hidden="1">
      <c r="A30" s="150" t="s">
        <v>9</v>
      </c>
      <c r="B30" s="150" t="s">
        <v>10</v>
      </c>
      <c r="C30" s="231">
        <v>1173.59</v>
      </c>
      <c r="D30" s="25">
        <v>6600</v>
      </c>
      <c r="E30" s="29">
        <f t="shared" si="4"/>
        <v>562.3769800356173</v>
      </c>
      <c r="F30" s="25">
        <v>7000</v>
      </c>
      <c r="G30" s="37">
        <f t="shared" si="2"/>
        <v>106.06060606060606</v>
      </c>
      <c r="H30" s="25">
        <v>7000</v>
      </c>
      <c r="I30" s="37">
        <f t="shared" si="1"/>
        <v>100</v>
      </c>
      <c r="J30" s="25">
        <v>7000</v>
      </c>
      <c r="K30" s="37">
        <f t="shared" si="3"/>
        <v>100</v>
      </c>
    </row>
    <row r="31" spans="1:11" ht="13.5" customHeight="1" hidden="1">
      <c r="A31" s="150">
        <v>3227</v>
      </c>
      <c r="B31" s="141" t="s">
        <v>165</v>
      </c>
      <c r="C31" s="29">
        <v>0</v>
      </c>
      <c r="D31" s="25">
        <v>0</v>
      </c>
      <c r="E31" s="29" t="e">
        <f t="shared" si="4"/>
        <v>#DIV/0!</v>
      </c>
      <c r="F31" s="25">
        <v>0</v>
      </c>
      <c r="G31" s="37" t="e">
        <f t="shared" si="2"/>
        <v>#DIV/0!</v>
      </c>
      <c r="H31" s="25">
        <v>0</v>
      </c>
      <c r="I31" s="37" t="e">
        <f t="shared" si="1"/>
        <v>#DIV/0!</v>
      </c>
      <c r="J31" s="25">
        <v>0</v>
      </c>
      <c r="K31" s="37" t="e">
        <f t="shared" si="3"/>
        <v>#DIV/0!</v>
      </c>
    </row>
    <row r="32" spans="1:11" s="26" customFormat="1" ht="14.25" customHeight="1" hidden="1">
      <c r="A32" s="150">
        <v>323</v>
      </c>
      <c r="B32" s="150" t="s">
        <v>11</v>
      </c>
      <c r="C32" s="29">
        <f>SUM(C33:C41)</f>
        <v>477569.88</v>
      </c>
      <c r="D32" s="25">
        <f>SUM(D33:D41)</f>
        <v>1081100</v>
      </c>
      <c r="E32" s="29">
        <f t="shared" si="4"/>
        <v>226.37524795324194</v>
      </c>
      <c r="F32" s="25">
        <f>SUM(F33:F41)</f>
        <v>1021000</v>
      </c>
      <c r="G32" s="37">
        <f t="shared" si="2"/>
        <v>94.44084728517251</v>
      </c>
      <c r="H32" s="25">
        <f>SUM(H33:H41)</f>
        <v>1098000</v>
      </c>
      <c r="I32" s="37">
        <f t="shared" si="1"/>
        <v>107.54162585700293</v>
      </c>
      <c r="J32" s="25">
        <f>SUM(J33:J41)</f>
        <v>1021000</v>
      </c>
      <c r="K32" s="37">
        <f t="shared" si="3"/>
        <v>92.9872495446266</v>
      </c>
    </row>
    <row r="33" spans="1:11" ht="13.5" customHeight="1" hidden="1">
      <c r="A33" s="141">
        <v>3231</v>
      </c>
      <c r="B33" s="141" t="s">
        <v>50</v>
      </c>
      <c r="C33" s="231">
        <v>28409.17</v>
      </c>
      <c r="D33" s="25">
        <v>79600</v>
      </c>
      <c r="E33" s="29">
        <f t="shared" si="4"/>
        <v>280.1912199476437</v>
      </c>
      <c r="F33" s="25">
        <v>80000</v>
      </c>
      <c r="G33" s="37">
        <f t="shared" si="2"/>
        <v>100.50251256281406</v>
      </c>
      <c r="H33" s="25">
        <v>80000</v>
      </c>
      <c r="I33" s="37">
        <f t="shared" si="1"/>
        <v>100</v>
      </c>
      <c r="J33" s="25">
        <v>80000</v>
      </c>
      <c r="K33" s="37">
        <f t="shared" si="3"/>
        <v>100</v>
      </c>
    </row>
    <row r="34" spans="1:11" ht="13.5" customHeight="1" hidden="1">
      <c r="A34" s="141">
        <v>3232</v>
      </c>
      <c r="B34" s="150" t="s">
        <v>12</v>
      </c>
      <c r="C34" s="231">
        <v>31607.1</v>
      </c>
      <c r="D34" s="25">
        <v>331800</v>
      </c>
      <c r="E34" s="29">
        <f t="shared" si="4"/>
        <v>1049.7641352734038</v>
      </c>
      <c r="F34" s="25">
        <v>330000</v>
      </c>
      <c r="G34" s="37">
        <f t="shared" si="2"/>
        <v>99.45750452079565</v>
      </c>
      <c r="H34" s="25">
        <v>330000</v>
      </c>
      <c r="I34" s="37">
        <f t="shared" si="1"/>
        <v>100</v>
      </c>
      <c r="J34" s="25">
        <v>330000</v>
      </c>
      <c r="K34" s="37">
        <f t="shared" si="3"/>
        <v>100</v>
      </c>
    </row>
    <row r="35" spans="1:11" ht="13.5" customHeight="1" hidden="1">
      <c r="A35" s="141">
        <v>3233</v>
      </c>
      <c r="B35" s="141" t="s">
        <v>114</v>
      </c>
      <c r="C35" s="231">
        <v>9331.57</v>
      </c>
      <c r="D35" s="25">
        <v>39800</v>
      </c>
      <c r="E35" s="29">
        <f t="shared" si="4"/>
        <v>426.50915119320763</v>
      </c>
      <c r="F35" s="25">
        <v>50000</v>
      </c>
      <c r="G35" s="37">
        <f t="shared" si="2"/>
        <v>125.6281407035176</v>
      </c>
      <c r="H35" s="25">
        <v>50000</v>
      </c>
      <c r="I35" s="37">
        <f t="shared" si="1"/>
        <v>100</v>
      </c>
      <c r="J35" s="25">
        <v>50000</v>
      </c>
      <c r="K35" s="37">
        <f t="shared" si="3"/>
        <v>100</v>
      </c>
    </row>
    <row r="36" spans="1:11" ht="13.5" customHeight="1" hidden="1">
      <c r="A36" s="141">
        <v>3234</v>
      </c>
      <c r="B36" s="141" t="s">
        <v>51</v>
      </c>
      <c r="C36" s="231">
        <v>11237.97</v>
      </c>
      <c r="D36" s="25">
        <v>26600</v>
      </c>
      <c r="E36" s="29">
        <f t="shared" si="4"/>
        <v>236.69755302781553</v>
      </c>
      <c r="F36" s="25">
        <v>27000</v>
      </c>
      <c r="G36" s="37">
        <f t="shared" si="2"/>
        <v>101.50375939849626</v>
      </c>
      <c r="H36" s="25">
        <v>27000</v>
      </c>
      <c r="I36" s="37">
        <f t="shared" si="1"/>
        <v>100</v>
      </c>
      <c r="J36" s="25">
        <v>27000</v>
      </c>
      <c r="K36" s="37">
        <f t="shared" si="3"/>
        <v>100</v>
      </c>
    </row>
    <row r="37" spans="1:11" ht="13.5" customHeight="1" hidden="1">
      <c r="A37" s="141">
        <v>3235</v>
      </c>
      <c r="B37" s="141" t="s">
        <v>52</v>
      </c>
      <c r="C37" s="231">
        <v>2061.19</v>
      </c>
      <c r="D37" s="25">
        <v>16000</v>
      </c>
      <c r="E37" s="29">
        <f t="shared" si="4"/>
        <v>776.250612510249</v>
      </c>
      <c r="F37" s="25">
        <v>16000</v>
      </c>
      <c r="G37" s="37">
        <f t="shared" si="2"/>
        <v>100</v>
      </c>
      <c r="H37" s="25">
        <v>16000</v>
      </c>
      <c r="I37" s="37">
        <f t="shared" si="1"/>
        <v>100</v>
      </c>
      <c r="J37" s="25">
        <v>16000</v>
      </c>
      <c r="K37" s="37">
        <f t="shared" si="3"/>
        <v>100</v>
      </c>
    </row>
    <row r="38" spans="1:11" ht="13.5" customHeight="1" hidden="1">
      <c r="A38" s="141">
        <v>3236</v>
      </c>
      <c r="B38" s="141" t="s">
        <v>53</v>
      </c>
      <c r="C38" s="231">
        <v>2051.89</v>
      </c>
      <c r="D38" s="25">
        <v>33200</v>
      </c>
      <c r="E38" s="29">
        <f t="shared" si="4"/>
        <v>1618.0204591864087</v>
      </c>
      <c r="F38" s="25">
        <v>3000</v>
      </c>
      <c r="G38" s="37">
        <f t="shared" si="2"/>
        <v>9.036144578313253</v>
      </c>
      <c r="H38" s="25">
        <v>80000</v>
      </c>
      <c r="I38" s="37">
        <f t="shared" si="1"/>
        <v>2666.666666666667</v>
      </c>
      <c r="J38" s="25">
        <v>3000</v>
      </c>
      <c r="K38" s="37">
        <f t="shared" si="3"/>
        <v>3.75</v>
      </c>
    </row>
    <row r="39" spans="1:11" ht="13.5" customHeight="1" hidden="1">
      <c r="A39" s="141">
        <v>3237</v>
      </c>
      <c r="B39" s="150" t="s">
        <v>13</v>
      </c>
      <c r="C39" s="231">
        <v>286591.73</v>
      </c>
      <c r="D39" s="25">
        <v>371800</v>
      </c>
      <c r="E39" s="29">
        <f t="shared" si="4"/>
        <v>129.73158716059254</v>
      </c>
      <c r="F39" s="25">
        <v>330000</v>
      </c>
      <c r="G39" s="37">
        <f t="shared" si="2"/>
        <v>88.75739644970415</v>
      </c>
      <c r="H39" s="25">
        <v>330000</v>
      </c>
      <c r="I39" s="37">
        <f t="shared" si="1"/>
        <v>100</v>
      </c>
      <c r="J39" s="25">
        <v>330000</v>
      </c>
      <c r="K39" s="37">
        <f t="shared" si="3"/>
        <v>100</v>
      </c>
    </row>
    <row r="40" spans="1:11" ht="13.5" customHeight="1" hidden="1">
      <c r="A40" s="141">
        <v>3238</v>
      </c>
      <c r="B40" s="150" t="s">
        <v>14</v>
      </c>
      <c r="C40" s="231">
        <v>14223.64</v>
      </c>
      <c r="D40" s="25">
        <v>23000</v>
      </c>
      <c r="E40" s="29">
        <f t="shared" si="4"/>
        <v>161.70263026904504</v>
      </c>
      <c r="F40" s="25">
        <v>25000</v>
      </c>
      <c r="G40" s="37">
        <f aca="true" t="shared" si="5" ref="G40:G63">F40/D40*100</f>
        <v>108.69565217391303</v>
      </c>
      <c r="H40" s="25">
        <v>25000</v>
      </c>
      <c r="I40" s="37">
        <f t="shared" si="1"/>
        <v>100</v>
      </c>
      <c r="J40" s="25">
        <v>25000</v>
      </c>
      <c r="K40" s="37">
        <f t="shared" si="3"/>
        <v>100</v>
      </c>
    </row>
    <row r="41" spans="1:19" ht="13.5" customHeight="1" hidden="1">
      <c r="A41" s="141">
        <v>3239</v>
      </c>
      <c r="B41" s="150" t="s">
        <v>54</v>
      </c>
      <c r="C41" s="231">
        <v>92055.62</v>
      </c>
      <c r="D41" s="25">
        <v>159300</v>
      </c>
      <c r="E41" s="29">
        <f t="shared" si="4"/>
        <v>173.04755538010608</v>
      </c>
      <c r="F41" s="25">
        <v>160000</v>
      </c>
      <c r="G41" s="37">
        <f t="shared" si="5"/>
        <v>100.43942247332079</v>
      </c>
      <c r="H41" s="25">
        <v>160000</v>
      </c>
      <c r="I41" s="37">
        <f t="shared" si="1"/>
        <v>100</v>
      </c>
      <c r="J41" s="25">
        <v>160000</v>
      </c>
      <c r="K41" s="37">
        <f t="shared" si="3"/>
        <v>100</v>
      </c>
      <c r="P41" s="26"/>
      <c r="Q41" s="26"/>
      <c r="R41" s="26"/>
      <c r="S41" s="26"/>
    </row>
    <row r="42" spans="1:11" ht="13.5" customHeight="1" hidden="1">
      <c r="A42" s="141">
        <v>324</v>
      </c>
      <c r="B42" s="141" t="s">
        <v>126</v>
      </c>
      <c r="C42" s="29">
        <f>SUM(C43)</f>
        <v>0</v>
      </c>
      <c r="D42" s="25">
        <f>SUM(D43)</f>
        <v>4000</v>
      </c>
      <c r="E42" s="36" t="s">
        <v>184</v>
      </c>
      <c r="F42" s="25">
        <f>SUM(F43)</f>
        <v>4000</v>
      </c>
      <c r="G42" s="37">
        <f>F42/D42*100</f>
        <v>100</v>
      </c>
      <c r="H42" s="25">
        <f>SUM(H43)</f>
        <v>4000</v>
      </c>
      <c r="I42" s="37">
        <f>H42/F42*100</f>
        <v>100</v>
      </c>
      <c r="J42" s="25">
        <f>SUM(J43)</f>
        <v>4000</v>
      </c>
      <c r="K42" s="37">
        <f>J42/H42*100</f>
        <v>100</v>
      </c>
    </row>
    <row r="43" spans="1:11" ht="13.5" customHeight="1" hidden="1">
      <c r="A43" s="141">
        <v>3241</v>
      </c>
      <c r="B43" s="141" t="s">
        <v>126</v>
      </c>
      <c r="C43" s="232">
        <v>0</v>
      </c>
      <c r="D43" s="25">
        <v>4000</v>
      </c>
      <c r="E43" s="36" t="s">
        <v>184</v>
      </c>
      <c r="F43" s="25">
        <v>4000</v>
      </c>
      <c r="G43" s="37">
        <f>F43/D43*100</f>
        <v>100</v>
      </c>
      <c r="H43" s="25">
        <v>4000</v>
      </c>
      <c r="I43" s="37">
        <f>H43/F43*100</f>
        <v>100</v>
      </c>
      <c r="J43" s="25">
        <v>4000</v>
      </c>
      <c r="K43" s="37">
        <f>J43/H43*100</f>
        <v>100</v>
      </c>
    </row>
    <row r="44" spans="1:19" s="26" customFormat="1" ht="13.5" customHeight="1" hidden="1">
      <c r="A44" s="141">
        <v>329</v>
      </c>
      <c r="B44" s="141" t="s">
        <v>56</v>
      </c>
      <c r="C44" s="29">
        <f>SUM(C45:C51)</f>
        <v>75894.01999999999</v>
      </c>
      <c r="D44" s="25">
        <f>SUM(D45:D51)</f>
        <v>1763100</v>
      </c>
      <c r="E44" s="29">
        <f t="shared" si="4"/>
        <v>2323.107933932081</v>
      </c>
      <c r="F44" s="25">
        <f>SUM(F45:F51)</f>
        <v>1882000</v>
      </c>
      <c r="G44" s="37">
        <f t="shared" si="5"/>
        <v>106.74380352787705</v>
      </c>
      <c r="H44" s="25">
        <f>SUM(H45:H51)</f>
        <v>1912000</v>
      </c>
      <c r="I44" s="37">
        <f t="shared" si="1"/>
        <v>101.59404888416579</v>
      </c>
      <c r="J44" s="25">
        <f>SUM(J45:J51)</f>
        <v>1867000</v>
      </c>
      <c r="K44" s="37">
        <f t="shared" si="3"/>
        <v>97.64644351464436</v>
      </c>
      <c r="P44" s="8"/>
      <c r="Q44" s="8"/>
      <c r="R44" s="8"/>
      <c r="S44" s="8"/>
    </row>
    <row r="45" spans="1:11" ht="13.5" customHeight="1" hidden="1">
      <c r="A45" s="141">
        <v>3291</v>
      </c>
      <c r="B45" s="141" t="s">
        <v>203</v>
      </c>
      <c r="C45" s="231">
        <v>2438.92</v>
      </c>
      <c r="D45" s="25">
        <v>6600</v>
      </c>
      <c r="E45" s="29">
        <f t="shared" si="4"/>
        <v>270.6115821757171</v>
      </c>
      <c r="F45" s="25">
        <v>6000</v>
      </c>
      <c r="G45" s="37">
        <f t="shared" si="5"/>
        <v>90.9090909090909</v>
      </c>
      <c r="H45" s="25">
        <v>6000</v>
      </c>
      <c r="I45" s="37">
        <f t="shared" si="1"/>
        <v>100</v>
      </c>
      <c r="J45" s="25">
        <v>6000</v>
      </c>
      <c r="K45" s="37">
        <f t="shared" si="3"/>
        <v>100</v>
      </c>
    </row>
    <row r="46" spans="1:11" ht="13.5" customHeight="1" hidden="1">
      <c r="A46" s="141">
        <v>3292</v>
      </c>
      <c r="B46" s="141" t="s">
        <v>57</v>
      </c>
      <c r="C46" s="231">
        <v>4736.34</v>
      </c>
      <c r="D46" s="25">
        <v>13300</v>
      </c>
      <c r="E46" s="29">
        <f t="shared" si="4"/>
        <v>280.8075433773758</v>
      </c>
      <c r="F46" s="25">
        <v>16000</v>
      </c>
      <c r="G46" s="37">
        <f t="shared" si="5"/>
        <v>120.30075187969925</v>
      </c>
      <c r="H46" s="25">
        <v>16000</v>
      </c>
      <c r="I46" s="37">
        <f t="shared" si="1"/>
        <v>100</v>
      </c>
      <c r="J46" s="25">
        <v>16000</v>
      </c>
      <c r="K46" s="37">
        <f t="shared" si="3"/>
        <v>100</v>
      </c>
    </row>
    <row r="47" spans="1:19" ht="13.5" customHeight="1" hidden="1">
      <c r="A47" s="141">
        <v>3293</v>
      </c>
      <c r="B47" s="141" t="s">
        <v>58</v>
      </c>
      <c r="C47" s="231">
        <v>3298.18</v>
      </c>
      <c r="D47" s="25">
        <v>3700</v>
      </c>
      <c r="E47" s="29">
        <f t="shared" si="4"/>
        <v>112.18308279111511</v>
      </c>
      <c r="F47" s="25">
        <v>4000</v>
      </c>
      <c r="G47" s="37">
        <f t="shared" si="5"/>
        <v>108.10810810810811</v>
      </c>
      <c r="H47" s="25">
        <v>4000</v>
      </c>
      <c r="I47" s="37">
        <f t="shared" si="1"/>
        <v>100</v>
      </c>
      <c r="J47" s="25">
        <v>4000</v>
      </c>
      <c r="K47" s="37">
        <f t="shared" si="3"/>
        <v>100</v>
      </c>
      <c r="P47" s="26"/>
      <c r="Q47" s="26"/>
      <c r="R47" s="26"/>
      <c r="S47" s="26"/>
    </row>
    <row r="48" spans="1:11" ht="13.5" customHeight="1" hidden="1">
      <c r="A48" s="141">
        <v>3294</v>
      </c>
      <c r="B48" s="141" t="s">
        <v>207</v>
      </c>
      <c r="C48" s="231">
        <v>339.29</v>
      </c>
      <c r="D48" s="25">
        <v>700</v>
      </c>
      <c r="E48" s="29">
        <f t="shared" si="4"/>
        <v>206.31318341242002</v>
      </c>
      <c r="F48" s="25">
        <v>1000</v>
      </c>
      <c r="G48" s="37">
        <f t="shared" si="5"/>
        <v>142.85714285714286</v>
      </c>
      <c r="H48" s="25">
        <v>1000</v>
      </c>
      <c r="I48" s="37">
        <f t="shared" si="1"/>
        <v>100</v>
      </c>
      <c r="J48" s="25">
        <v>1000</v>
      </c>
      <c r="K48" s="37">
        <f t="shared" si="3"/>
        <v>100</v>
      </c>
    </row>
    <row r="49" spans="1:11" ht="13.5" customHeight="1" hidden="1">
      <c r="A49" s="141">
        <v>3295</v>
      </c>
      <c r="B49" s="141" t="s">
        <v>115</v>
      </c>
      <c r="C49" s="231">
        <v>5485.11</v>
      </c>
      <c r="D49" s="25">
        <v>26600</v>
      </c>
      <c r="E49" s="29">
        <f t="shared" si="4"/>
        <v>484.9492535245419</v>
      </c>
      <c r="F49" s="25">
        <v>25000</v>
      </c>
      <c r="G49" s="37">
        <f t="shared" si="5"/>
        <v>93.98496240601504</v>
      </c>
      <c r="H49" s="25">
        <v>25000</v>
      </c>
      <c r="I49" s="37">
        <f t="shared" si="1"/>
        <v>100</v>
      </c>
      <c r="J49" s="25">
        <v>25000</v>
      </c>
      <c r="K49" s="37">
        <f t="shared" si="3"/>
        <v>100</v>
      </c>
    </row>
    <row r="50" spans="1:11" ht="13.5" customHeight="1" hidden="1">
      <c r="A50" s="141">
        <v>3296</v>
      </c>
      <c r="B50" s="141" t="s">
        <v>187</v>
      </c>
      <c r="C50" s="231">
        <v>54960.89</v>
      </c>
      <c r="D50" s="25">
        <v>1698900</v>
      </c>
      <c r="E50" s="29">
        <f t="shared" si="4"/>
        <v>3091.1071491018433</v>
      </c>
      <c r="F50" s="25">
        <v>1800000</v>
      </c>
      <c r="G50" s="37">
        <f t="shared" si="5"/>
        <v>105.95090941197245</v>
      </c>
      <c r="H50" s="25">
        <v>1830000</v>
      </c>
      <c r="I50" s="37">
        <f t="shared" si="1"/>
        <v>101.66666666666666</v>
      </c>
      <c r="J50" s="25">
        <v>1785000</v>
      </c>
      <c r="K50" s="37">
        <f t="shared" si="3"/>
        <v>97.54098360655738</v>
      </c>
    </row>
    <row r="51" spans="1:14" ht="13.5" customHeight="1" hidden="1">
      <c r="A51" s="141">
        <v>3299</v>
      </c>
      <c r="B51" s="141" t="s">
        <v>56</v>
      </c>
      <c r="C51" s="231">
        <v>4635.29</v>
      </c>
      <c r="D51" s="25">
        <v>13300</v>
      </c>
      <c r="E51" s="29">
        <f t="shared" si="4"/>
        <v>286.9291888964876</v>
      </c>
      <c r="F51" s="25">
        <v>30000</v>
      </c>
      <c r="G51" s="37">
        <f t="shared" si="5"/>
        <v>225.5639097744361</v>
      </c>
      <c r="H51" s="25">
        <v>30000</v>
      </c>
      <c r="I51" s="37">
        <f t="shared" si="1"/>
        <v>100</v>
      </c>
      <c r="J51" s="25">
        <v>30000</v>
      </c>
      <c r="K51" s="37">
        <f t="shared" si="3"/>
        <v>100</v>
      </c>
      <c r="N51" s="281"/>
    </row>
    <row r="52" spans="1:11" s="26" customFormat="1" ht="13.5" customHeight="1">
      <c r="A52" s="141">
        <v>34</v>
      </c>
      <c r="B52" s="141" t="s">
        <v>15</v>
      </c>
      <c r="C52" s="29">
        <f>SUM(C53)</f>
        <v>30695.72</v>
      </c>
      <c r="D52" s="25">
        <f>SUM(D53)</f>
        <v>2139100</v>
      </c>
      <c r="E52" s="29">
        <f t="shared" si="4"/>
        <v>6968.723978456931</v>
      </c>
      <c r="F52" s="25">
        <f>SUM(F53)</f>
        <v>1819000</v>
      </c>
      <c r="G52" s="37">
        <f t="shared" si="5"/>
        <v>85.0357627039409</v>
      </c>
      <c r="H52" s="25">
        <f>SUM(H53)</f>
        <v>1519000</v>
      </c>
      <c r="I52" s="37">
        <f t="shared" si="1"/>
        <v>83.50742166025289</v>
      </c>
      <c r="J52" s="25">
        <f>SUM(J53)</f>
        <v>1019000</v>
      </c>
      <c r="K52" s="37">
        <f t="shared" si="3"/>
        <v>67.08360763660302</v>
      </c>
    </row>
    <row r="53" spans="1:19" ht="13.5" customHeight="1" hidden="1">
      <c r="A53" s="141">
        <v>343</v>
      </c>
      <c r="B53" s="141" t="s">
        <v>63</v>
      </c>
      <c r="C53" s="29">
        <f>SUM(C54:C57)</f>
        <v>30695.72</v>
      </c>
      <c r="D53" s="25">
        <f>SUM(D54:D57)</f>
        <v>2139100</v>
      </c>
      <c r="E53" s="29">
        <f t="shared" si="4"/>
        <v>6968.723978456931</v>
      </c>
      <c r="F53" s="25">
        <f>SUM(F54:F57)</f>
        <v>1819000</v>
      </c>
      <c r="G53" s="37">
        <f t="shared" si="5"/>
        <v>85.0357627039409</v>
      </c>
      <c r="H53" s="25">
        <f>SUM(H54:H57)</f>
        <v>1519000</v>
      </c>
      <c r="I53" s="37">
        <f t="shared" si="1"/>
        <v>83.50742166025289</v>
      </c>
      <c r="J53" s="25">
        <f>SUM(J54:J57)</f>
        <v>1019000</v>
      </c>
      <c r="K53" s="37">
        <f t="shared" si="3"/>
        <v>67.08360763660302</v>
      </c>
      <c r="P53" s="26"/>
      <c r="Q53" s="26"/>
      <c r="R53" s="26"/>
      <c r="S53" s="26"/>
    </row>
    <row r="54" spans="1:19" ht="13.5" customHeight="1" hidden="1">
      <c r="A54" s="41">
        <v>3431</v>
      </c>
      <c r="B54" s="141" t="s">
        <v>64</v>
      </c>
      <c r="C54" s="231">
        <v>7242.85</v>
      </c>
      <c r="D54" s="25">
        <v>13300</v>
      </c>
      <c r="E54" s="29">
        <f t="shared" si="4"/>
        <v>183.62937241555463</v>
      </c>
      <c r="F54" s="25">
        <v>13000</v>
      </c>
      <c r="G54" s="37">
        <f t="shared" si="5"/>
        <v>97.74436090225564</v>
      </c>
      <c r="H54" s="25">
        <v>13000</v>
      </c>
      <c r="I54" s="37">
        <f t="shared" si="1"/>
        <v>100</v>
      </c>
      <c r="J54" s="25">
        <v>13000</v>
      </c>
      <c r="K54" s="37">
        <f t="shared" si="3"/>
        <v>100</v>
      </c>
      <c r="P54" s="26"/>
      <c r="Q54" s="26"/>
      <c r="R54" s="26"/>
      <c r="S54" s="26"/>
    </row>
    <row r="55" spans="1:19" ht="13.5" customHeight="1" hidden="1">
      <c r="A55" s="41">
        <v>3432</v>
      </c>
      <c r="B55" s="141" t="s">
        <v>96</v>
      </c>
      <c r="C55" s="232">
        <v>0</v>
      </c>
      <c r="D55" s="25">
        <v>0</v>
      </c>
      <c r="E55" s="36" t="s">
        <v>184</v>
      </c>
      <c r="F55" s="25">
        <v>0</v>
      </c>
      <c r="G55" s="37" t="e">
        <f t="shared" si="5"/>
        <v>#DIV/0!</v>
      </c>
      <c r="H55" s="25">
        <v>0</v>
      </c>
      <c r="I55" s="175" t="s">
        <v>184</v>
      </c>
      <c r="J55" s="25">
        <v>0</v>
      </c>
      <c r="K55" s="175" t="s">
        <v>184</v>
      </c>
      <c r="P55" s="26"/>
      <c r="Q55" s="26"/>
      <c r="R55" s="26"/>
      <c r="S55" s="26"/>
    </row>
    <row r="56" spans="1:11" ht="13.5" customHeight="1" hidden="1">
      <c r="A56" s="41">
        <v>3433</v>
      </c>
      <c r="B56" s="141" t="s">
        <v>65</v>
      </c>
      <c r="C56" s="231">
        <v>23452.87</v>
      </c>
      <c r="D56" s="25">
        <v>2119200</v>
      </c>
      <c r="E56" s="29">
        <f t="shared" si="4"/>
        <v>9035.994315407881</v>
      </c>
      <c r="F56" s="25">
        <v>1800000</v>
      </c>
      <c r="G56" s="37">
        <f t="shared" si="5"/>
        <v>84.93771234428085</v>
      </c>
      <c r="H56" s="25">
        <v>1500000</v>
      </c>
      <c r="I56" s="37">
        <f t="shared" si="1"/>
        <v>83.33333333333334</v>
      </c>
      <c r="J56" s="25">
        <v>1000000</v>
      </c>
      <c r="K56" s="37">
        <f t="shared" si="3"/>
        <v>66.66666666666666</v>
      </c>
    </row>
    <row r="57" spans="1:19" ht="13.5" customHeight="1" hidden="1">
      <c r="A57" s="41">
        <v>3434</v>
      </c>
      <c r="B57" s="141" t="s">
        <v>90</v>
      </c>
      <c r="C57" s="231">
        <v>0</v>
      </c>
      <c r="D57" s="25">
        <v>6600</v>
      </c>
      <c r="E57" s="36" t="s">
        <v>184</v>
      </c>
      <c r="F57" s="25">
        <v>6000</v>
      </c>
      <c r="G57" s="37">
        <f t="shared" si="5"/>
        <v>90.9090909090909</v>
      </c>
      <c r="H57" s="25">
        <v>6000</v>
      </c>
      <c r="I57" s="37">
        <f t="shared" si="1"/>
        <v>100</v>
      </c>
      <c r="J57" s="25">
        <v>6000</v>
      </c>
      <c r="K57" s="37">
        <f t="shared" si="3"/>
        <v>100</v>
      </c>
      <c r="P57" s="26"/>
      <c r="Q57" s="26"/>
      <c r="R57" s="26"/>
      <c r="S57" s="26"/>
    </row>
    <row r="58" spans="1:19" ht="25.5" customHeight="1">
      <c r="A58" s="41">
        <v>37</v>
      </c>
      <c r="B58" s="76" t="s">
        <v>116</v>
      </c>
      <c r="C58" s="29">
        <f aca="true" t="shared" si="6" ref="C58:F59">SUM(C59)</f>
        <v>0</v>
      </c>
      <c r="D58" s="25">
        <f t="shared" si="6"/>
        <v>491075</v>
      </c>
      <c r="E58" s="36" t="s">
        <v>184</v>
      </c>
      <c r="F58" s="25">
        <f t="shared" si="6"/>
        <v>0</v>
      </c>
      <c r="G58" s="37">
        <f>F58/D58*100</f>
        <v>0</v>
      </c>
      <c r="H58" s="25">
        <f>SUM(H59)</f>
        <v>0</v>
      </c>
      <c r="I58" s="175" t="s">
        <v>184</v>
      </c>
      <c r="J58" s="25">
        <f>SUM(J59)</f>
        <v>0</v>
      </c>
      <c r="K58" s="175" t="s">
        <v>184</v>
      </c>
      <c r="P58" s="26"/>
      <c r="Q58" s="26"/>
      <c r="R58" s="26"/>
      <c r="S58" s="26"/>
    </row>
    <row r="59" spans="1:19" ht="13.5" customHeight="1" hidden="1">
      <c r="A59" s="41">
        <v>372</v>
      </c>
      <c r="B59" s="141" t="s">
        <v>127</v>
      </c>
      <c r="C59" s="29">
        <f t="shared" si="6"/>
        <v>0</v>
      </c>
      <c r="D59" s="25">
        <f t="shared" si="6"/>
        <v>491075</v>
      </c>
      <c r="E59" s="36" t="s">
        <v>184</v>
      </c>
      <c r="F59" s="25">
        <f t="shared" si="6"/>
        <v>0</v>
      </c>
      <c r="G59" s="37">
        <f>F59/D59*100</f>
        <v>0</v>
      </c>
      <c r="H59" s="25">
        <f>SUM(H60)</f>
        <v>0</v>
      </c>
      <c r="I59" s="175" t="s">
        <v>184</v>
      </c>
      <c r="J59" s="25">
        <f>SUM(J60)</f>
        <v>0</v>
      </c>
      <c r="K59" s="175" t="s">
        <v>184</v>
      </c>
      <c r="P59" s="26"/>
      <c r="Q59" s="26"/>
      <c r="R59" s="26"/>
      <c r="S59" s="26"/>
    </row>
    <row r="60" spans="1:19" ht="13.5" customHeight="1" hidden="1">
      <c r="A60" s="41">
        <v>3721</v>
      </c>
      <c r="B60" s="141" t="s">
        <v>117</v>
      </c>
      <c r="C60" s="29">
        <v>0</v>
      </c>
      <c r="D60" s="25">
        <v>491075</v>
      </c>
      <c r="E60" s="36" t="s">
        <v>184</v>
      </c>
      <c r="F60" s="25">
        <v>0</v>
      </c>
      <c r="G60" s="37">
        <f>F60/D60*100</f>
        <v>0</v>
      </c>
      <c r="H60" s="25">
        <v>0</v>
      </c>
      <c r="I60" s="175" t="s">
        <v>184</v>
      </c>
      <c r="J60" s="25">
        <v>0</v>
      </c>
      <c r="K60" s="175" t="s">
        <v>184</v>
      </c>
      <c r="P60" s="26"/>
      <c r="Q60" s="26"/>
      <c r="R60" s="26"/>
      <c r="S60" s="26"/>
    </row>
    <row r="61" spans="1:19" s="26" customFormat="1" ht="13.5" customHeight="1">
      <c r="A61" s="141">
        <v>38</v>
      </c>
      <c r="B61" s="141" t="s">
        <v>118</v>
      </c>
      <c r="C61" s="29">
        <f aca="true" t="shared" si="7" ref="C61:F62">SUM(C62)</f>
        <v>0</v>
      </c>
      <c r="D61" s="25">
        <f t="shared" si="7"/>
        <v>2700</v>
      </c>
      <c r="E61" s="36" t="s">
        <v>184</v>
      </c>
      <c r="F61" s="25">
        <f t="shared" si="7"/>
        <v>2000</v>
      </c>
      <c r="G61" s="37">
        <f t="shared" si="5"/>
        <v>74.07407407407408</v>
      </c>
      <c r="H61" s="25">
        <f>SUM(H62)</f>
        <v>2000</v>
      </c>
      <c r="I61" s="37">
        <f t="shared" si="1"/>
        <v>100</v>
      </c>
      <c r="J61" s="25">
        <f>SUM(J62)</f>
        <v>2000</v>
      </c>
      <c r="K61" s="37">
        <f t="shared" si="3"/>
        <v>100</v>
      </c>
      <c r="P61" s="103"/>
      <c r="Q61" s="103"/>
      <c r="R61" s="103"/>
      <c r="S61" s="103"/>
    </row>
    <row r="62" spans="1:19" ht="13.5" customHeight="1" hidden="1">
      <c r="A62" s="138">
        <v>383</v>
      </c>
      <c r="B62" s="138" t="s">
        <v>119</v>
      </c>
      <c r="C62" s="136">
        <f t="shared" si="7"/>
        <v>0</v>
      </c>
      <c r="D62" s="27">
        <f t="shared" si="7"/>
        <v>2700</v>
      </c>
      <c r="E62" s="36" t="s">
        <v>184</v>
      </c>
      <c r="F62" s="27">
        <f t="shared" si="7"/>
        <v>2000</v>
      </c>
      <c r="G62" s="186">
        <f t="shared" si="5"/>
        <v>74.07407407407408</v>
      </c>
      <c r="H62" s="27">
        <f>SUM(H63)</f>
        <v>2000</v>
      </c>
      <c r="I62" s="186">
        <f t="shared" si="1"/>
        <v>100</v>
      </c>
      <c r="J62" s="27">
        <f>SUM(J63)</f>
        <v>2000</v>
      </c>
      <c r="K62" s="186">
        <f t="shared" si="3"/>
        <v>100</v>
      </c>
      <c r="P62" s="103"/>
      <c r="Q62" s="103"/>
      <c r="R62" s="103"/>
      <c r="S62" s="103"/>
    </row>
    <row r="63" spans="1:19" ht="12.75" hidden="1">
      <c r="A63" s="41">
        <v>3834</v>
      </c>
      <c r="B63" s="141" t="s">
        <v>172</v>
      </c>
      <c r="C63" s="29">
        <v>0</v>
      </c>
      <c r="D63" s="25">
        <v>2700</v>
      </c>
      <c r="E63" s="36" t="s">
        <v>184</v>
      </c>
      <c r="F63" s="25">
        <v>2000</v>
      </c>
      <c r="G63" s="37">
        <f t="shared" si="5"/>
        <v>74.07407407407408</v>
      </c>
      <c r="H63" s="25">
        <v>2000</v>
      </c>
      <c r="I63" s="37">
        <f>H63/F63*100</f>
        <v>100</v>
      </c>
      <c r="J63" s="25">
        <v>2000</v>
      </c>
      <c r="K63" s="37">
        <f>J63/H63*100</f>
        <v>100</v>
      </c>
      <c r="P63" s="26"/>
      <c r="Q63" s="26"/>
      <c r="R63" s="26"/>
      <c r="S63" s="26"/>
    </row>
    <row r="64" spans="1:11" ht="12.75">
      <c r="A64" s="108"/>
      <c r="B64" s="138"/>
      <c r="C64" s="136"/>
      <c r="D64" s="27"/>
      <c r="E64" s="29"/>
      <c r="F64" s="27"/>
      <c r="G64" s="186"/>
      <c r="H64" s="27"/>
      <c r="I64" s="186"/>
      <c r="J64" s="27"/>
      <c r="K64" s="186"/>
    </row>
    <row r="65" spans="1:11" ht="12.75">
      <c r="A65" s="224" t="s">
        <v>214</v>
      </c>
      <c r="B65" s="138" t="s">
        <v>70</v>
      </c>
      <c r="C65" s="136">
        <f>SUM(C66)</f>
        <v>120324.63999999998</v>
      </c>
      <c r="D65" s="27">
        <f>SUM(D66)</f>
        <v>216400</v>
      </c>
      <c r="E65" s="136">
        <f aca="true" t="shared" si="8" ref="E65:E77">D65/C65*100</f>
        <v>179.84678782334194</v>
      </c>
      <c r="F65" s="27">
        <f>SUM(F66)</f>
        <v>216000</v>
      </c>
      <c r="G65" s="186">
        <f aca="true" t="shared" si="9" ref="G65:G79">F65/D65*100</f>
        <v>99.81515711645102</v>
      </c>
      <c r="H65" s="27">
        <f>SUM(H66)</f>
        <v>256000</v>
      </c>
      <c r="I65" s="186">
        <f t="shared" si="1"/>
        <v>118.5185185185185</v>
      </c>
      <c r="J65" s="27">
        <f>SUM(J66)</f>
        <v>216000</v>
      </c>
      <c r="K65" s="186">
        <f>J65/H65*100</f>
        <v>84.375</v>
      </c>
    </row>
    <row r="66" spans="1:19" s="26" customFormat="1" ht="12.75">
      <c r="A66" s="138">
        <v>4</v>
      </c>
      <c r="B66" s="292" t="s">
        <v>128</v>
      </c>
      <c r="C66" s="136">
        <f>SUM(C67,C72,C84)</f>
        <v>120324.63999999998</v>
      </c>
      <c r="D66" s="27">
        <f>SUM(D67,D72,D84)</f>
        <v>216400</v>
      </c>
      <c r="E66" s="136">
        <f t="shared" si="8"/>
        <v>179.84678782334194</v>
      </c>
      <c r="F66" s="27">
        <f>SUM(F67,F72,F84)</f>
        <v>216000</v>
      </c>
      <c r="G66" s="186">
        <f t="shared" si="9"/>
        <v>99.81515711645102</v>
      </c>
      <c r="H66" s="27">
        <f>SUM(H67,H72,H84)</f>
        <v>256000</v>
      </c>
      <c r="I66" s="186">
        <f t="shared" si="1"/>
        <v>118.5185185185185</v>
      </c>
      <c r="J66" s="27">
        <f>SUM(J67,J72,J84)</f>
        <v>216000</v>
      </c>
      <c r="K66" s="186">
        <f>J66/H66*100</f>
        <v>84.375</v>
      </c>
      <c r="P66" s="8"/>
      <c r="Q66" s="8"/>
      <c r="R66" s="8"/>
      <c r="S66" s="8"/>
    </row>
    <row r="67" spans="1:19" s="26" customFormat="1" ht="12.75">
      <c r="A67" s="141">
        <v>41</v>
      </c>
      <c r="B67" s="141" t="s">
        <v>129</v>
      </c>
      <c r="C67" s="29">
        <f>SUM(C70,C68)</f>
        <v>5368.41</v>
      </c>
      <c r="D67" s="25">
        <f>SUM(D70,D68)</f>
        <v>13300</v>
      </c>
      <c r="E67" s="29">
        <f t="shared" si="8"/>
        <v>247.74560810370298</v>
      </c>
      <c r="F67" s="25">
        <f>SUM(F70,F68)</f>
        <v>30000</v>
      </c>
      <c r="G67" s="37">
        <f t="shared" si="9"/>
        <v>225.5639097744361</v>
      </c>
      <c r="H67" s="25">
        <f>SUM(H70,H68)</f>
        <v>30000</v>
      </c>
      <c r="I67" s="37">
        <f t="shared" si="1"/>
        <v>100</v>
      </c>
      <c r="J67" s="25">
        <f>SUM(J70,J68)</f>
        <v>30000</v>
      </c>
      <c r="K67" s="37">
        <f>J67/H67*100</f>
        <v>100</v>
      </c>
      <c r="P67" s="8"/>
      <c r="Q67" s="8"/>
      <c r="R67" s="8"/>
      <c r="S67" s="8"/>
    </row>
    <row r="68" spans="1:19" s="26" customFormat="1" ht="12.75" hidden="1">
      <c r="A68" s="141">
        <v>411</v>
      </c>
      <c r="B68" s="141" t="s">
        <v>182</v>
      </c>
      <c r="C68" s="29">
        <f>SUM(C69)</f>
        <v>0</v>
      </c>
      <c r="D68" s="25">
        <f>SUM(D69)</f>
        <v>0</v>
      </c>
      <c r="E68" s="29" t="e">
        <f t="shared" si="8"/>
        <v>#DIV/0!</v>
      </c>
      <c r="F68" s="25">
        <f>SUM(F69)</f>
        <v>0</v>
      </c>
      <c r="G68" s="37" t="e">
        <f t="shared" si="9"/>
        <v>#DIV/0!</v>
      </c>
      <c r="H68" s="25">
        <f>SUM(H69)</f>
        <v>0</v>
      </c>
      <c r="I68" s="175" t="s">
        <v>184</v>
      </c>
      <c r="J68" s="25">
        <f>SUM(J69)</f>
        <v>0</v>
      </c>
      <c r="K68" s="175" t="s">
        <v>184</v>
      </c>
      <c r="P68" s="8"/>
      <c r="Q68" s="8"/>
      <c r="R68" s="8"/>
      <c r="S68" s="8"/>
    </row>
    <row r="69" spans="1:19" s="26" customFormat="1" ht="12.75" hidden="1">
      <c r="A69" s="141">
        <v>4111</v>
      </c>
      <c r="B69" s="141" t="s">
        <v>89</v>
      </c>
      <c r="C69" s="29">
        <v>0</v>
      </c>
      <c r="D69" s="25">
        <v>0</v>
      </c>
      <c r="E69" s="29" t="e">
        <f t="shared" si="8"/>
        <v>#DIV/0!</v>
      </c>
      <c r="F69" s="25">
        <v>0</v>
      </c>
      <c r="G69" s="37" t="e">
        <f t="shared" si="9"/>
        <v>#DIV/0!</v>
      </c>
      <c r="H69" s="25">
        <v>0</v>
      </c>
      <c r="I69" s="175" t="s">
        <v>184</v>
      </c>
      <c r="J69" s="25">
        <v>0</v>
      </c>
      <c r="K69" s="175" t="s">
        <v>184</v>
      </c>
      <c r="P69" s="8"/>
      <c r="Q69" s="8"/>
      <c r="R69" s="8"/>
      <c r="S69" s="8"/>
    </row>
    <row r="70" spans="1:11" ht="12.75" hidden="1">
      <c r="A70" s="141">
        <v>412</v>
      </c>
      <c r="B70" s="141" t="s">
        <v>134</v>
      </c>
      <c r="C70" s="29">
        <f>SUM(C71)</f>
        <v>5368.41</v>
      </c>
      <c r="D70" s="25">
        <f>SUM(D71)</f>
        <v>13300</v>
      </c>
      <c r="E70" s="29">
        <f t="shared" si="8"/>
        <v>247.74560810370298</v>
      </c>
      <c r="F70" s="25">
        <f>SUM(F71)</f>
        <v>30000</v>
      </c>
      <c r="G70" s="37">
        <f t="shared" si="9"/>
        <v>225.5639097744361</v>
      </c>
      <c r="H70" s="25">
        <f>SUM(H71)</f>
        <v>30000</v>
      </c>
      <c r="I70" s="37">
        <f t="shared" si="1"/>
        <v>100</v>
      </c>
      <c r="J70" s="25">
        <f>SUM(J71)</f>
        <v>30000</v>
      </c>
      <c r="K70" s="37">
        <f aca="true" t="shared" si="10" ref="K70:K86">J70/H70*100</f>
        <v>100</v>
      </c>
    </row>
    <row r="71" spans="1:19" s="26" customFormat="1" ht="12.75" hidden="1">
      <c r="A71" s="141">
        <v>4123</v>
      </c>
      <c r="B71" s="141" t="s">
        <v>130</v>
      </c>
      <c r="C71" s="231">
        <v>5368.41</v>
      </c>
      <c r="D71" s="25">
        <v>13300</v>
      </c>
      <c r="E71" s="29">
        <f t="shared" si="8"/>
        <v>247.74560810370298</v>
      </c>
      <c r="F71" s="25">
        <v>30000</v>
      </c>
      <c r="G71" s="37">
        <f t="shared" si="9"/>
        <v>225.5639097744361</v>
      </c>
      <c r="H71" s="25">
        <v>30000</v>
      </c>
      <c r="I71" s="37">
        <f t="shared" si="1"/>
        <v>100</v>
      </c>
      <c r="J71" s="25">
        <v>30000</v>
      </c>
      <c r="K71" s="37">
        <f t="shared" si="10"/>
        <v>100</v>
      </c>
      <c r="P71" s="8"/>
      <c r="Q71" s="8"/>
      <c r="R71" s="8"/>
      <c r="S71" s="8"/>
    </row>
    <row r="72" spans="1:19" s="103" customFormat="1" ht="12.75">
      <c r="A72" s="34">
        <v>42</v>
      </c>
      <c r="B72" s="150" t="s">
        <v>16</v>
      </c>
      <c r="C72" s="29">
        <f>SUM(C73,C75,C80,C82)</f>
        <v>114956.22999999998</v>
      </c>
      <c r="D72" s="25">
        <f>SUM(D73,D75,D80,D82)</f>
        <v>203100</v>
      </c>
      <c r="E72" s="29">
        <f t="shared" si="8"/>
        <v>176.67594005126998</v>
      </c>
      <c r="F72" s="25">
        <f>SUM(F73,F75,F80,F82)</f>
        <v>186000</v>
      </c>
      <c r="G72" s="37">
        <f t="shared" si="9"/>
        <v>91.5805022156573</v>
      </c>
      <c r="H72" s="25">
        <f>SUM(H73,H75,H80,H82)</f>
        <v>226000</v>
      </c>
      <c r="I72" s="37">
        <f t="shared" si="1"/>
        <v>121.50537634408603</v>
      </c>
      <c r="J72" s="25">
        <f>SUM(J73,J75,J80,J82)</f>
        <v>186000</v>
      </c>
      <c r="K72" s="37">
        <f t="shared" si="10"/>
        <v>82.30088495575221</v>
      </c>
      <c r="P72" s="8"/>
      <c r="Q72" s="8"/>
      <c r="R72" s="8"/>
      <c r="S72" s="8"/>
    </row>
    <row r="73" spans="1:19" s="103" customFormat="1" ht="13.5" customHeight="1" hidden="1">
      <c r="A73" s="119">
        <v>421</v>
      </c>
      <c r="B73" s="138" t="s">
        <v>17</v>
      </c>
      <c r="C73" s="136">
        <f>SUM(C74)</f>
        <v>0</v>
      </c>
      <c r="D73" s="27">
        <f>SUM(D74)</f>
        <v>0</v>
      </c>
      <c r="E73" s="29" t="e">
        <f t="shared" si="8"/>
        <v>#DIV/0!</v>
      </c>
      <c r="F73" s="27">
        <f>SUM(F74)</f>
        <v>0</v>
      </c>
      <c r="G73" s="186" t="e">
        <f t="shared" si="9"/>
        <v>#DIV/0!</v>
      </c>
      <c r="H73" s="27">
        <f>SUM(H74)</f>
        <v>0</v>
      </c>
      <c r="I73" s="186" t="e">
        <f t="shared" si="1"/>
        <v>#DIV/0!</v>
      </c>
      <c r="J73" s="27">
        <f>SUM(J74)</f>
        <v>0</v>
      </c>
      <c r="K73" s="186" t="e">
        <f t="shared" si="10"/>
        <v>#DIV/0!</v>
      </c>
      <c r="P73" s="26"/>
      <c r="Q73" s="26"/>
      <c r="R73" s="26"/>
      <c r="S73" s="26"/>
    </row>
    <row r="74" spans="1:11" s="26" customFormat="1" ht="13.5" customHeight="1" hidden="1">
      <c r="A74" s="34">
        <v>4213</v>
      </c>
      <c r="B74" s="141" t="s">
        <v>132</v>
      </c>
      <c r="C74" s="29">
        <v>0</v>
      </c>
      <c r="D74" s="25">
        <v>0</v>
      </c>
      <c r="E74" s="29" t="e">
        <f t="shared" si="8"/>
        <v>#DIV/0!</v>
      </c>
      <c r="F74" s="25">
        <v>0</v>
      </c>
      <c r="G74" s="37" t="e">
        <f t="shared" si="9"/>
        <v>#DIV/0!</v>
      </c>
      <c r="H74" s="25">
        <v>0</v>
      </c>
      <c r="I74" s="37" t="e">
        <f t="shared" si="1"/>
        <v>#DIV/0!</v>
      </c>
      <c r="J74" s="25">
        <v>0</v>
      </c>
      <c r="K74" s="37" t="e">
        <f t="shared" si="10"/>
        <v>#DIV/0!</v>
      </c>
    </row>
    <row r="75" spans="1:11" ht="12.75" hidden="1">
      <c r="A75" s="119">
        <v>422</v>
      </c>
      <c r="B75" s="138" t="s">
        <v>20</v>
      </c>
      <c r="C75" s="136">
        <f>SUM(C76:C79)</f>
        <v>81310.99999999999</v>
      </c>
      <c r="D75" s="27">
        <f>SUM(D76:D79)</f>
        <v>176500</v>
      </c>
      <c r="E75" s="136">
        <f t="shared" si="8"/>
        <v>217.06780140448404</v>
      </c>
      <c r="F75" s="27">
        <f>SUM(F76:F79)</f>
        <v>160000</v>
      </c>
      <c r="G75" s="186">
        <f t="shared" si="9"/>
        <v>90.6515580736544</v>
      </c>
      <c r="H75" s="27">
        <f>SUM(H76:H79)</f>
        <v>160000</v>
      </c>
      <c r="I75" s="186">
        <f t="shared" si="1"/>
        <v>100</v>
      </c>
      <c r="J75" s="27">
        <f>SUM(J76:J79)</f>
        <v>160000</v>
      </c>
      <c r="K75" s="186">
        <f t="shared" si="10"/>
        <v>100</v>
      </c>
    </row>
    <row r="76" spans="1:13" ht="13.5" customHeight="1" hidden="1">
      <c r="A76" s="34" t="s">
        <v>18</v>
      </c>
      <c r="B76" s="188" t="s">
        <v>19</v>
      </c>
      <c r="C76" s="231">
        <v>70352.68</v>
      </c>
      <c r="D76" s="25">
        <v>78300</v>
      </c>
      <c r="E76" s="29">
        <f t="shared" si="8"/>
        <v>111.29639979599926</v>
      </c>
      <c r="F76" s="25">
        <v>60000</v>
      </c>
      <c r="G76" s="37">
        <f t="shared" si="9"/>
        <v>76.62835249042146</v>
      </c>
      <c r="H76" s="25">
        <v>60000</v>
      </c>
      <c r="I76" s="37">
        <f t="shared" si="1"/>
        <v>100</v>
      </c>
      <c r="J76" s="25">
        <v>60000</v>
      </c>
      <c r="K76" s="37">
        <f t="shared" si="10"/>
        <v>100</v>
      </c>
      <c r="M76" s="228"/>
    </row>
    <row r="77" spans="1:13" ht="12.75" hidden="1">
      <c r="A77" s="34">
        <v>4222</v>
      </c>
      <c r="B77" s="168" t="s">
        <v>85</v>
      </c>
      <c r="C77" s="231">
        <v>2.26</v>
      </c>
      <c r="D77" s="25">
        <v>5300</v>
      </c>
      <c r="E77" s="290">
        <f t="shared" si="8"/>
        <v>234513.2743362832</v>
      </c>
      <c r="F77" s="25">
        <v>10000</v>
      </c>
      <c r="G77" s="37">
        <f t="shared" si="9"/>
        <v>188.67924528301887</v>
      </c>
      <c r="H77" s="25">
        <v>10000</v>
      </c>
      <c r="I77" s="37">
        <f aca="true" t="shared" si="11" ref="I77:I86">H77/F77*100</f>
        <v>100</v>
      </c>
      <c r="J77" s="25">
        <v>10000</v>
      </c>
      <c r="K77" s="37">
        <f t="shared" si="10"/>
        <v>100</v>
      </c>
      <c r="M77" s="228"/>
    </row>
    <row r="78" spans="1:13" ht="12.75" hidden="1">
      <c r="A78" s="34">
        <v>4223</v>
      </c>
      <c r="B78" s="168" t="s">
        <v>120</v>
      </c>
      <c r="C78" s="231">
        <v>9720.41</v>
      </c>
      <c r="D78" s="25">
        <v>13300</v>
      </c>
      <c r="E78" s="29">
        <f>D78/C78*100</f>
        <v>136.82550427399667</v>
      </c>
      <c r="F78" s="25">
        <v>10000</v>
      </c>
      <c r="G78" s="37">
        <f t="shared" si="9"/>
        <v>75.18796992481202</v>
      </c>
      <c r="H78" s="25">
        <v>10000</v>
      </c>
      <c r="I78" s="37">
        <f t="shared" si="11"/>
        <v>100</v>
      </c>
      <c r="J78" s="25">
        <v>10000</v>
      </c>
      <c r="K78" s="37">
        <f t="shared" si="10"/>
        <v>100</v>
      </c>
      <c r="M78" s="228"/>
    </row>
    <row r="79" spans="1:13" ht="12.75" hidden="1">
      <c r="A79" s="34">
        <v>4227</v>
      </c>
      <c r="B79" s="168" t="s">
        <v>86</v>
      </c>
      <c r="C79" s="231">
        <v>1235.65</v>
      </c>
      <c r="D79" s="25">
        <v>79600</v>
      </c>
      <c r="E79" s="29">
        <f>D79/C79*100</f>
        <v>6441.953627645368</v>
      </c>
      <c r="F79" s="25">
        <v>80000</v>
      </c>
      <c r="G79" s="37">
        <f t="shared" si="9"/>
        <v>100.50251256281406</v>
      </c>
      <c r="H79" s="25">
        <v>80000</v>
      </c>
      <c r="I79" s="37">
        <f t="shared" si="11"/>
        <v>100</v>
      </c>
      <c r="J79" s="25">
        <v>80000</v>
      </c>
      <c r="K79" s="37">
        <f t="shared" si="10"/>
        <v>100</v>
      </c>
      <c r="M79" s="228"/>
    </row>
    <row r="80" spans="1:11" ht="12.75" hidden="1">
      <c r="A80" s="119">
        <v>423</v>
      </c>
      <c r="B80" s="138" t="s">
        <v>173</v>
      </c>
      <c r="C80" s="136">
        <f>SUM(C81)</f>
        <v>0</v>
      </c>
      <c r="D80" s="27">
        <f>SUM(D81)</f>
        <v>0</v>
      </c>
      <c r="E80" s="110" t="s">
        <v>184</v>
      </c>
      <c r="F80" s="27">
        <f>SUM(F81)</f>
        <v>0</v>
      </c>
      <c r="G80" s="171" t="s">
        <v>184</v>
      </c>
      <c r="H80" s="27">
        <f>SUM(H81)</f>
        <v>40000</v>
      </c>
      <c r="I80" s="171" t="s">
        <v>184</v>
      </c>
      <c r="J80" s="27">
        <f>SUM(J81)</f>
        <v>0</v>
      </c>
      <c r="K80" s="186">
        <f t="shared" si="10"/>
        <v>0</v>
      </c>
    </row>
    <row r="81" spans="1:11" ht="12.75" customHeight="1" hidden="1">
      <c r="A81" s="34">
        <v>4231</v>
      </c>
      <c r="B81" s="141" t="s">
        <v>174</v>
      </c>
      <c r="C81" s="29">
        <v>0</v>
      </c>
      <c r="D81" s="25">
        <v>0</v>
      </c>
      <c r="E81" s="36" t="s">
        <v>184</v>
      </c>
      <c r="F81" s="25">
        <v>0</v>
      </c>
      <c r="G81" s="175" t="s">
        <v>184</v>
      </c>
      <c r="H81" s="25">
        <v>40000</v>
      </c>
      <c r="I81" s="175" t="s">
        <v>184</v>
      </c>
      <c r="J81" s="25">
        <v>0</v>
      </c>
      <c r="K81" s="37">
        <f t="shared" si="10"/>
        <v>0</v>
      </c>
    </row>
    <row r="82" spans="1:11" ht="12.75" hidden="1">
      <c r="A82" s="119">
        <v>426</v>
      </c>
      <c r="B82" s="138" t="s">
        <v>168</v>
      </c>
      <c r="C82" s="136">
        <f>SUM(C83)</f>
        <v>33645.23</v>
      </c>
      <c r="D82" s="27">
        <f>SUM(D83)</f>
        <v>26600</v>
      </c>
      <c r="E82" s="136">
        <f>D82/C82*100</f>
        <v>79.06024122884581</v>
      </c>
      <c r="F82" s="27">
        <f>SUM(F83)</f>
        <v>26000</v>
      </c>
      <c r="G82" s="186">
        <f>F82/D82*100</f>
        <v>97.74436090225564</v>
      </c>
      <c r="H82" s="27">
        <f>SUM(H83)</f>
        <v>26000</v>
      </c>
      <c r="I82" s="186">
        <f t="shared" si="11"/>
        <v>100</v>
      </c>
      <c r="J82" s="27">
        <f>SUM(J83)</f>
        <v>26000</v>
      </c>
      <c r="K82" s="186">
        <f t="shared" si="10"/>
        <v>100</v>
      </c>
    </row>
    <row r="83" spans="1:11" ht="12.75" customHeight="1" hidden="1">
      <c r="A83" s="34">
        <v>4262</v>
      </c>
      <c r="B83" s="141" t="s">
        <v>122</v>
      </c>
      <c r="C83" s="29">
        <v>33645.23</v>
      </c>
      <c r="D83" s="25">
        <v>26600</v>
      </c>
      <c r="E83" s="29">
        <f>D83/C83*100</f>
        <v>79.06024122884581</v>
      </c>
      <c r="F83" s="25">
        <v>26000</v>
      </c>
      <c r="G83" s="37">
        <f>F83/D83*100</f>
        <v>97.74436090225564</v>
      </c>
      <c r="H83" s="25">
        <v>26000</v>
      </c>
      <c r="I83" s="37">
        <f t="shared" si="11"/>
        <v>100</v>
      </c>
      <c r="J83" s="25">
        <v>26000</v>
      </c>
      <c r="K83" s="37">
        <f t="shared" si="10"/>
        <v>100</v>
      </c>
    </row>
    <row r="84" spans="1:19" s="26" customFormat="1" ht="12.75" customHeight="1" hidden="1">
      <c r="A84" s="148">
        <v>45</v>
      </c>
      <c r="B84" s="138" t="s">
        <v>133</v>
      </c>
      <c r="C84" s="136">
        <f aca="true" t="shared" si="12" ref="C84:F85">SUM(C85)</f>
        <v>0</v>
      </c>
      <c r="D84" s="27">
        <f t="shared" si="12"/>
        <v>0</v>
      </c>
      <c r="E84" s="29" t="e">
        <f aca="true" t="shared" si="13" ref="E84:E145">D84/C84*100</f>
        <v>#DIV/0!</v>
      </c>
      <c r="F84" s="27">
        <f t="shared" si="12"/>
        <v>0</v>
      </c>
      <c r="G84" s="186" t="e">
        <f>F84/D84*100</f>
        <v>#DIV/0!</v>
      </c>
      <c r="H84" s="27">
        <f>SUM(H85)</f>
        <v>0</v>
      </c>
      <c r="I84" s="186" t="e">
        <f t="shared" si="11"/>
        <v>#DIV/0!</v>
      </c>
      <c r="J84" s="27">
        <f>SUM(J85)</f>
        <v>0</v>
      </c>
      <c r="K84" s="186" t="e">
        <f t="shared" si="10"/>
        <v>#DIV/0!</v>
      </c>
      <c r="P84" s="8"/>
      <c r="Q84" s="8"/>
      <c r="R84" s="8"/>
      <c r="S84" s="8"/>
    </row>
    <row r="85" spans="1:19" s="26" customFormat="1" ht="12.75" customHeight="1" hidden="1">
      <c r="A85" s="148">
        <v>451</v>
      </c>
      <c r="B85" s="138" t="s">
        <v>124</v>
      </c>
      <c r="C85" s="136">
        <f t="shared" si="12"/>
        <v>0</v>
      </c>
      <c r="D85" s="27">
        <f t="shared" si="12"/>
        <v>0</v>
      </c>
      <c r="E85" s="29" t="e">
        <f t="shared" si="13"/>
        <v>#DIV/0!</v>
      </c>
      <c r="F85" s="27">
        <f t="shared" si="12"/>
        <v>0</v>
      </c>
      <c r="G85" s="186" t="e">
        <f>F85/D85*100</f>
        <v>#DIV/0!</v>
      </c>
      <c r="H85" s="27">
        <f>SUM(H86)</f>
        <v>0</v>
      </c>
      <c r="I85" s="186" t="e">
        <f t="shared" si="11"/>
        <v>#DIV/0!</v>
      </c>
      <c r="J85" s="27">
        <f>SUM(J86)</f>
        <v>0</v>
      </c>
      <c r="K85" s="186" t="e">
        <f t="shared" si="10"/>
        <v>#DIV/0!</v>
      </c>
      <c r="P85" s="8"/>
      <c r="Q85" s="8"/>
      <c r="R85" s="8"/>
      <c r="S85" s="8"/>
    </row>
    <row r="86" spans="1:11" ht="12.75" customHeight="1" hidden="1">
      <c r="A86" s="150">
        <v>4511</v>
      </c>
      <c r="B86" s="141" t="s">
        <v>124</v>
      </c>
      <c r="C86" s="29">
        <v>0</v>
      </c>
      <c r="D86" s="25">
        <v>0</v>
      </c>
      <c r="E86" s="29" t="e">
        <f t="shared" si="13"/>
        <v>#DIV/0!</v>
      </c>
      <c r="F86" s="25">
        <v>0</v>
      </c>
      <c r="G86" s="37" t="e">
        <f>F86/D86*100</f>
        <v>#DIV/0!</v>
      </c>
      <c r="H86" s="25">
        <v>0</v>
      </c>
      <c r="I86" s="37" t="e">
        <f t="shared" si="11"/>
        <v>#DIV/0!</v>
      </c>
      <c r="J86" s="25">
        <v>0</v>
      </c>
      <c r="K86" s="37" t="e">
        <f t="shared" si="10"/>
        <v>#DIV/0!</v>
      </c>
    </row>
    <row r="87" spans="1:11" ht="12.75">
      <c r="A87" s="150"/>
      <c r="B87" s="141"/>
      <c r="C87" s="29"/>
      <c r="D87" s="25"/>
      <c r="E87" s="29"/>
      <c r="F87" s="25"/>
      <c r="G87" s="186"/>
      <c r="H87" s="25"/>
      <c r="I87" s="186"/>
      <c r="J87" s="25"/>
      <c r="K87" s="186"/>
    </row>
    <row r="88" spans="1:11" ht="12.75" hidden="1">
      <c r="A88" s="189" t="s">
        <v>135</v>
      </c>
      <c r="B88" s="138" t="s">
        <v>144</v>
      </c>
      <c r="C88" s="136">
        <f aca="true" t="shared" si="14" ref="C88:J90">C89</f>
        <v>0</v>
      </c>
      <c r="D88" s="27">
        <f t="shared" si="14"/>
        <v>0</v>
      </c>
      <c r="E88" s="29" t="e">
        <f t="shared" si="13"/>
        <v>#DIV/0!</v>
      </c>
      <c r="F88" s="27">
        <f t="shared" si="14"/>
        <v>0</v>
      </c>
      <c r="G88" s="186">
        <v>0</v>
      </c>
      <c r="H88" s="27">
        <f t="shared" si="14"/>
        <v>0</v>
      </c>
      <c r="I88" s="186">
        <v>0</v>
      </c>
      <c r="J88" s="27">
        <f t="shared" si="14"/>
        <v>0</v>
      </c>
      <c r="K88" s="186">
        <v>0</v>
      </c>
    </row>
    <row r="89" spans="1:11" ht="12.75" hidden="1">
      <c r="A89" s="138">
        <v>32</v>
      </c>
      <c r="B89" s="138" t="s">
        <v>4</v>
      </c>
      <c r="C89" s="136">
        <f t="shared" si="14"/>
        <v>0</v>
      </c>
      <c r="D89" s="27">
        <f t="shared" si="14"/>
        <v>0</v>
      </c>
      <c r="E89" s="29" t="e">
        <f t="shared" si="13"/>
        <v>#DIV/0!</v>
      </c>
      <c r="F89" s="27">
        <f t="shared" si="14"/>
        <v>0</v>
      </c>
      <c r="G89" s="186">
        <v>0</v>
      </c>
      <c r="H89" s="27">
        <f t="shared" si="14"/>
        <v>0</v>
      </c>
      <c r="I89" s="186">
        <v>0</v>
      </c>
      <c r="J89" s="27">
        <f t="shared" si="14"/>
        <v>0</v>
      </c>
      <c r="K89" s="186">
        <v>0</v>
      </c>
    </row>
    <row r="90" spans="1:11" ht="12.75" hidden="1">
      <c r="A90" s="148">
        <v>323</v>
      </c>
      <c r="B90" s="148" t="s">
        <v>11</v>
      </c>
      <c r="C90" s="136">
        <f t="shared" si="14"/>
        <v>0</v>
      </c>
      <c r="D90" s="27">
        <f t="shared" si="14"/>
        <v>0</v>
      </c>
      <c r="E90" s="29" t="e">
        <f t="shared" si="13"/>
        <v>#DIV/0!</v>
      </c>
      <c r="F90" s="27">
        <f t="shared" si="14"/>
        <v>0</v>
      </c>
      <c r="G90" s="186">
        <v>0</v>
      </c>
      <c r="H90" s="27">
        <f t="shared" si="14"/>
        <v>0</v>
      </c>
      <c r="I90" s="186">
        <v>0</v>
      </c>
      <c r="J90" s="27">
        <f t="shared" si="14"/>
        <v>0</v>
      </c>
      <c r="K90" s="186">
        <v>0</v>
      </c>
    </row>
    <row r="91" spans="1:11" ht="12.75" hidden="1">
      <c r="A91" s="141">
        <v>3237</v>
      </c>
      <c r="B91" s="150" t="s">
        <v>157</v>
      </c>
      <c r="C91" s="29">
        <v>0</v>
      </c>
      <c r="D91" s="25">
        <v>0</v>
      </c>
      <c r="E91" s="29" t="e">
        <f t="shared" si="13"/>
        <v>#DIV/0!</v>
      </c>
      <c r="F91" s="25">
        <v>0</v>
      </c>
      <c r="G91" s="37">
        <v>0</v>
      </c>
      <c r="H91" s="25">
        <v>0</v>
      </c>
      <c r="I91" s="37">
        <v>0</v>
      </c>
      <c r="J91" s="25">
        <v>0</v>
      </c>
      <c r="K91" s="37">
        <v>0</v>
      </c>
    </row>
    <row r="92" spans="1:11" ht="12.75" hidden="1">
      <c r="A92" s="150"/>
      <c r="B92" s="141"/>
      <c r="C92" s="29"/>
      <c r="D92" s="25"/>
      <c r="E92" s="29" t="e">
        <f t="shared" si="13"/>
        <v>#DIV/0!</v>
      </c>
      <c r="F92" s="25"/>
      <c r="G92" s="186"/>
      <c r="H92" s="25"/>
      <c r="I92" s="186"/>
      <c r="J92" s="25"/>
      <c r="K92" s="186"/>
    </row>
    <row r="93" spans="1:11" ht="12.75" hidden="1">
      <c r="A93" s="189" t="s">
        <v>138</v>
      </c>
      <c r="B93" s="138" t="s">
        <v>136</v>
      </c>
      <c r="C93" s="136">
        <f>SUM(C94,C105)</f>
        <v>0</v>
      </c>
      <c r="D93" s="27">
        <f>SUM(D94,D105)</f>
        <v>0</v>
      </c>
      <c r="E93" s="29" t="e">
        <f t="shared" si="13"/>
        <v>#DIV/0!</v>
      </c>
      <c r="F93" s="27">
        <f>SUM(F94,F105)</f>
        <v>0</v>
      </c>
      <c r="G93" s="186" t="e">
        <f aca="true" t="shared" si="15" ref="G93:G102">F93/D93*100</f>
        <v>#DIV/0!</v>
      </c>
      <c r="H93" s="27">
        <f>SUM(H94,H105)</f>
        <v>0</v>
      </c>
      <c r="I93" s="186" t="e">
        <f aca="true" t="shared" si="16" ref="I93:I102">H93/F93*100</f>
        <v>#DIV/0!</v>
      </c>
      <c r="J93" s="27">
        <f>SUM(J94,J105)</f>
        <v>0</v>
      </c>
      <c r="K93" s="186" t="e">
        <f aca="true" t="shared" si="17" ref="K93:K102">J93/H93*100</f>
        <v>#DIV/0!</v>
      </c>
    </row>
    <row r="94" spans="1:11" ht="12.75" customHeight="1" hidden="1">
      <c r="A94" s="138">
        <v>32</v>
      </c>
      <c r="B94" s="138" t="s">
        <v>4</v>
      </c>
      <c r="C94" s="136">
        <f>SUM(C95,C99)</f>
        <v>0</v>
      </c>
      <c r="D94" s="27">
        <f>SUM(D95,D99)</f>
        <v>0</v>
      </c>
      <c r="E94" s="29" t="e">
        <f t="shared" si="13"/>
        <v>#DIV/0!</v>
      </c>
      <c r="F94" s="27">
        <f>SUM(F95,F99)</f>
        <v>0</v>
      </c>
      <c r="G94" s="186" t="e">
        <f t="shared" si="15"/>
        <v>#DIV/0!</v>
      </c>
      <c r="H94" s="27">
        <f>SUM(H95,H99)</f>
        <v>0</v>
      </c>
      <c r="I94" s="186" t="e">
        <f t="shared" si="16"/>
        <v>#DIV/0!</v>
      </c>
      <c r="J94" s="27">
        <f>SUM(J95,J99)</f>
        <v>0</v>
      </c>
      <c r="K94" s="186" t="e">
        <f t="shared" si="17"/>
        <v>#DIV/0!</v>
      </c>
    </row>
    <row r="95" spans="1:11" ht="12.75" customHeight="1" hidden="1">
      <c r="A95" s="148">
        <v>322</v>
      </c>
      <c r="B95" s="148" t="s">
        <v>47</v>
      </c>
      <c r="C95" s="136">
        <f>C96+C97+C98</f>
        <v>0</v>
      </c>
      <c r="D95" s="27">
        <f>D96+D97+D98</f>
        <v>0</v>
      </c>
      <c r="E95" s="29" t="e">
        <f t="shared" si="13"/>
        <v>#DIV/0!</v>
      </c>
      <c r="F95" s="27">
        <f>F96+F97+F98</f>
        <v>0</v>
      </c>
      <c r="G95" s="186" t="e">
        <f t="shared" si="15"/>
        <v>#DIV/0!</v>
      </c>
      <c r="H95" s="27">
        <f>H96+H97+H98</f>
        <v>0</v>
      </c>
      <c r="I95" s="186" t="e">
        <f t="shared" si="16"/>
        <v>#DIV/0!</v>
      </c>
      <c r="J95" s="27">
        <f>J96+J97+J98</f>
        <v>0</v>
      </c>
      <c r="K95" s="186" t="e">
        <f t="shared" si="17"/>
        <v>#DIV/0!</v>
      </c>
    </row>
    <row r="96" spans="1:11" ht="12.75" customHeight="1" hidden="1">
      <c r="A96" s="150">
        <v>3223</v>
      </c>
      <c r="B96" s="141" t="s">
        <v>49</v>
      </c>
      <c r="C96" s="29"/>
      <c r="D96" s="25"/>
      <c r="E96" s="29" t="e">
        <f t="shared" si="13"/>
        <v>#DIV/0!</v>
      </c>
      <c r="F96" s="25"/>
      <c r="G96" s="37" t="e">
        <f t="shared" si="15"/>
        <v>#DIV/0!</v>
      </c>
      <c r="H96" s="25"/>
      <c r="I96" s="37" t="e">
        <f t="shared" si="16"/>
        <v>#DIV/0!</v>
      </c>
      <c r="J96" s="25"/>
      <c r="K96" s="37" t="e">
        <f t="shared" si="17"/>
        <v>#DIV/0!</v>
      </c>
    </row>
    <row r="97" spans="1:11" ht="12.75" customHeight="1" hidden="1">
      <c r="A97" s="150">
        <v>3224</v>
      </c>
      <c r="B97" s="141" t="s">
        <v>137</v>
      </c>
      <c r="C97" s="29"/>
      <c r="D97" s="25"/>
      <c r="E97" s="29" t="e">
        <f t="shared" si="13"/>
        <v>#DIV/0!</v>
      </c>
      <c r="F97" s="25"/>
      <c r="G97" s="37" t="e">
        <f t="shared" si="15"/>
        <v>#DIV/0!</v>
      </c>
      <c r="H97" s="25"/>
      <c r="I97" s="37" t="e">
        <f t="shared" si="16"/>
        <v>#DIV/0!</v>
      </c>
      <c r="J97" s="25"/>
      <c r="K97" s="37" t="e">
        <f t="shared" si="17"/>
        <v>#DIV/0!</v>
      </c>
    </row>
    <row r="98" spans="1:11" ht="12.75" customHeight="1" hidden="1">
      <c r="A98" s="150" t="s">
        <v>9</v>
      </c>
      <c r="B98" s="150" t="s">
        <v>10</v>
      </c>
      <c r="C98" s="29"/>
      <c r="D98" s="25"/>
      <c r="E98" s="29" t="e">
        <f t="shared" si="13"/>
        <v>#DIV/0!</v>
      </c>
      <c r="F98" s="25"/>
      <c r="G98" s="37" t="e">
        <f t="shared" si="15"/>
        <v>#DIV/0!</v>
      </c>
      <c r="H98" s="25"/>
      <c r="I98" s="37" t="e">
        <f t="shared" si="16"/>
        <v>#DIV/0!</v>
      </c>
      <c r="J98" s="25"/>
      <c r="K98" s="37" t="e">
        <f t="shared" si="17"/>
        <v>#DIV/0!</v>
      </c>
    </row>
    <row r="99" spans="1:11" ht="12.75" customHeight="1" hidden="1">
      <c r="A99" s="148">
        <v>323</v>
      </c>
      <c r="B99" s="148" t="s">
        <v>11</v>
      </c>
      <c r="C99" s="136">
        <f>SUM(C100:C104)</f>
        <v>0</v>
      </c>
      <c r="D99" s="27">
        <f>SUM(D100:D104)</f>
        <v>0</v>
      </c>
      <c r="E99" s="29" t="e">
        <f t="shared" si="13"/>
        <v>#DIV/0!</v>
      </c>
      <c r="F99" s="27">
        <f>SUM(F100:F104)</f>
        <v>0</v>
      </c>
      <c r="G99" s="186" t="e">
        <f t="shared" si="15"/>
        <v>#DIV/0!</v>
      </c>
      <c r="H99" s="27">
        <f>SUM(H100:H104)</f>
        <v>0</v>
      </c>
      <c r="I99" s="186" t="e">
        <f t="shared" si="16"/>
        <v>#DIV/0!</v>
      </c>
      <c r="J99" s="27">
        <f>SUM(J100:J104)</f>
        <v>0</v>
      </c>
      <c r="K99" s="186" t="e">
        <f t="shared" si="17"/>
        <v>#DIV/0!</v>
      </c>
    </row>
    <row r="100" spans="1:11" ht="12.75" customHeight="1" hidden="1">
      <c r="A100" s="141">
        <v>3231</v>
      </c>
      <c r="B100" s="141" t="s">
        <v>50</v>
      </c>
      <c r="C100" s="29"/>
      <c r="D100" s="25"/>
      <c r="E100" s="29" t="e">
        <f t="shared" si="13"/>
        <v>#DIV/0!</v>
      </c>
      <c r="F100" s="25"/>
      <c r="G100" s="37" t="e">
        <f t="shared" si="15"/>
        <v>#DIV/0!</v>
      </c>
      <c r="H100" s="25"/>
      <c r="I100" s="37" t="e">
        <f t="shared" si="16"/>
        <v>#DIV/0!</v>
      </c>
      <c r="J100" s="25"/>
      <c r="K100" s="37" t="e">
        <f t="shared" si="17"/>
        <v>#DIV/0!</v>
      </c>
    </row>
    <row r="101" spans="1:11" ht="12.75" customHeight="1" hidden="1">
      <c r="A101" s="141">
        <v>3232</v>
      </c>
      <c r="B101" s="150" t="s">
        <v>12</v>
      </c>
      <c r="C101" s="29"/>
      <c r="D101" s="25"/>
      <c r="E101" s="29" t="e">
        <f t="shared" si="13"/>
        <v>#DIV/0!</v>
      </c>
      <c r="F101" s="25"/>
      <c r="G101" s="37" t="e">
        <f t="shared" si="15"/>
        <v>#DIV/0!</v>
      </c>
      <c r="H101" s="25"/>
      <c r="I101" s="37" t="e">
        <f t="shared" si="16"/>
        <v>#DIV/0!</v>
      </c>
      <c r="J101" s="25"/>
      <c r="K101" s="37" t="e">
        <f t="shared" si="17"/>
        <v>#DIV/0!</v>
      </c>
    </row>
    <row r="102" spans="1:11" ht="12.75" hidden="1">
      <c r="A102" s="141">
        <v>3234</v>
      </c>
      <c r="B102" s="141" t="s">
        <v>51</v>
      </c>
      <c r="C102" s="29"/>
      <c r="D102" s="25"/>
      <c r="E102" s="29" t="e">
        <f t="shared" si="13"/>
        <v>#DIV/0!</v>
      </c>
      <c r="F102" s="25"/>
      <c r="G102" s="37" t="e">
        <f t="shared" si="15"/>
        <v>#DIV/0!</v>
      </c>
      <c r="H102" s="25"/>
      <c r="I102" s="37" t="e">
        <f t="shared" si="16"/>
        <v>#DIV/0!</v>
      </c>
      <c r="J102" s="25"/>
      <c r="K102" s="37" t="e">
        <f t="shared" si="17"/>
        <v>#DIV/0!</v>
      </c>
    </row>
    <row r="103" spans="1:11" ht="12.75" hidden="1">
      <c r="A103" s="141">
        <v>3237</v>
      </c>
      <c r="B103" s="150" t="s">
        <v>13</v>
      </c>
      <c r="C103" s="29">
        <v>0</v>
      </c>
      <c r="D103" s="25">
        <v>0</v>
      </c>
      <c r="E103" s="29" t="e">
        <f t="shared" si="13"/>
        <v>#DIV/0!</v>
      </c>
      <c r="F103" s="25">
        <v>0</v>
      </c>
      <c r="G103" s="37">
        <v>0</v>
      </c>
      <c r="H103" s="25">
        <v>0</v>
      </c>
      <c r="I103" s="37">
        <v>0</v>
      </c>
      <c r="J103" s="25">
        <v>0</v>
      </c>
      <c r="K103" s="37">
        <v>0</v>
      </c>
    </row>
    <row r="104" spans="1:11" ht="12.75" hidden="1">
      <c r="A104" s="141">
        <v>3239</v>
      </c>
      <c r="B104" s="150" t="s">
        <v>54</v>
      </c>
      <c r="C104" s="29"/>
      <c r="D104" s="25"/>
      <c r="E104" s="29" t="e">
        <f t="shared" si="13"/>
        <v>#DIV/0!</v>
      </c>
      <c r="F104" s="25"/>
      <c r="G104" s="37" t="e">
        <f aca="true" t="shared" si="18" ref="G104:G113">F104/D104*100</f>
        <v>#DIV/0!</v>
      </c>
      <c r="H104" s="25"/>
      <c r="I104" s="37" t="e">
        <f aca="true" t="shared" si="19" ref="I104:I111">H104/F104*100</f>
        <v>#DIV/0!</v>
      </c>
      <c r="J104" s="25"/>
      <c r="K104" s="37" t="e">
        <f aca="true" t="shared" si="20" ref="K104:K113">J104/H104*100</f>
        <v>#DIV/0!</v>
      </c>
    </row>
    <row r="105" spans="1:11" ht="12.75" customHeight="1" hidden="1">
      <c r="A105" s="119">
        <v>42</v>
      </c>
      <c r="B105" s="148" t="s">
        <v>16</v>
      </c>
      <c r="C105" s="136">
        <f>SUM(C109,C112)</f>
        <v>0</v>
      </c>
      <c r="D105" s="27">
        <f>SUM(D109,D112)</f>
        <v>0</v>
      </c>
      <c r="E105" s="29" t="e">
        <f t="shared" si="13"/>
        <v>#DIV/0!</v>
      </c>
      <c r="F105" s="27">
        <f>SUM(F109,F112)</f>
        <v>0</v>
      </c>
      <c r="G105" s="186" t="e">
        <f t="shared" si="18"/>
        <v>#DIV/0!</v>
      </c>
      <c r="H105" s="27">
        <f>SUM(H109,H112)</f>
        <v>0</v>
      </c>
      <c r="I105" s="186" t="e">
        <f t="shared" si="19"/>
        <v>#DIV/0!</v>
      </c>
      <c r="J105" s="27">
        <f>SUM(J109,J112)</f>
        <v>0</v>
      </c>
      <c r="K105" s="186" t="e">
        <f t="shared" si="20"/>
        <v>#DIV/0!</v>
      </c>
    </row>
    <row r="106" spans="1:11" ht="12.75" customHeight="1" hidden="1">
      <c r="A106" s="119">
        <v>421</v>
      </c>
      <c r="B106" s="138" t="s">
        <v>17</v>
      </c>
      <c r="C106" s="136">
        <f>SUM(C107:C108)</f>
        <v>0</v>
      </c>
      <c r="D106" s="27">
        <f>SUM(D107:D108)</f>
        <v>0</v>
      </c>
      <c r="E106" s="29" t="e">
        <f t="shared" si="13"/>
        <v>#DIV/0!</v>
      </c>
      <c r="F106" s="27">
        <f>SUM(F107:F108)</f>
        <v>0</v>
      </c>
      <c r="G106" s="186" t="e">
        <f t="shared" si="18"/>
        <v>#DIV/0!</v>
      </c>
      <c r="H106" s="27">
        <f>SUM(H107:H108)</f>
        <v>0</v>
      </c>
      <c r="I106" s="186" t="e">
        <f t="shared" si="19"/>
        <v>#DIV/0!</v>
      </c>
      <c r="J106" s="27">
        <f>SUM(J107:J108)</f>
        <v>0</v>
      </c>
      <c r="K106" s="186" t="e">
        <f t="shared" si="20"/>
        <v>#DIV/0!</v>
      </c>
    </row>
    <row r="107" spans="1:11" ht="12.75" customHeight="1" hidden="1">
      <c r="A107" s="141">
        <v>4213</v>
      </c>
      <c r="B107" s="141" t="s">
        <v>132</v>
      </c>
      <c r="C107" s="29">
        <v>0</v>
      </c>
      <c r="D107" s="25">
        <v>0</v>
      </c>
      <c r="E107" s="29" t="e">
        <f t="shared" si="13"/>
        <v>#DIV/0!</v>
      </c>
      <c r="F107" s="25">
        <v>0</v>
      </c>
      <c r="G107" s="37" t="e">
        <f t="shared" si="18"/>
        <v>#DIV/0!</v>
      </c>
      <c r="H107" s="25">
        <v>0</v>
      </c>
      <c r="I107" s="37" t="e">
        <f t="shared" si="19"/>
        <v>#DIV/0!</v>
      </c>
      <c r="J107" s="25">
        <v>0</v>
      </c>
      <c r="K107" s="37" t="e">
        <f t="shared" si="20"/>
        <v>#DIV/0!</v>
      </c>
    </row>
    <row r="108" spans="1:11" ht="12.75" customHeight="1" hidden="1">
      <c r="A108" s="141">
        <v>4214</v>
      </c>
      <c r="B108" s="141" t="s">
        <v>171</v>
      </c>
      <c r="C108" s="29">
        <v>0</v>
      </c>
      <c r="D108" s="25">
        <v>0</v>
      </c>
      <c r="E108" s="29" t="e">
        <f t="shared" si="13"/>
        <v>#DIV/0!</v>
      </c>
      <c r="F108" s="25">
        <v>0</v>
      </c>
      <c r="G108" s="37" t="e">
        <f t="shared" si="18"/>
        <v>#DIV/0!</v>
      </c>
      <c r="H108" s="25">
        <v>0</v>
      </c>
      <c r="I108" s="37" t="e">
        <f t="shared" si="19"/>
        <v>#DIV/0!</v>
      </c>
      <c r="J108" s="25">
        <v>0</v>
      </c>
      <c r="K108" s="37" t="e">
        <f t="shared" si="20"/>
        <v>#DIV/0!</v>
      </c>
    </row>
    <row r="109" spans="1:11" ht="12.75" customHeight="1" hidden="1">
      <c r="A109" s="119">
        <v>422</v>
      </c>
      <c r="B109" s="138" t="s">
        <v>20</v>
      </c>
      <c r="C109" s="136">
        <f>SUM(C110:C111)</f>
        <v>0</v>
      </c>
      <c r="D109" s="27">
        <f>SUM(D110:D111)</f>
        <v>0</v>
      </c>
      <c r="E109" s="29" t="e">
        <f t="shared" si="13"/>
        <v>#DIV/0!</v>
      </c>
      <c r="F109" s="27">
        <f>SUM(F110:F111)</f>
        <v>0</v>
      </c>
      <c r="G109" s="186" t="e">
        <f t="shared" si="18"/>
        <v>#DIV/0!</v>
      </c>
      <c r="H109" s="27">
        <f>SUM(H110:H111)</f>
        <v>0</v>
      </c>
      <c r="I109" s="186" t="e">
        <f t="shared" si="19"/>
        <v>#DIV/0!</v>
      </c>
      <c r="J109" s="27">
        <f>SUM(J110:J111)</f>
        <v>0</v>
      </c>
      <c r="K109" s="186" t="e">
        <f t="shared" si="20"/>
        <v>#DIV/0!</v>
      </c>
    </row>
    <row r="110" spans="1:11" ht="12.75" customHeight="1" hidden="1">
      <c r="A110" s="34">
        <v>4223</v>
      </c>
      <c r="B110" s="168" t="s">
        <v>120</v>
      </c>
      <c r="C110" s="29"/>
      <c r="D110" s="25"/>
      <c r="E110" s="29" t="e">
        <f t="shared" si="13"/>
        <v>#DIV/0!</v>
      </c>
      <c r="F110" s="25"/>
      <c r="G110" s="37" t="e">
        <f t="shared" si="18"/>
        <v>#DIV/0!</v>
      </c>
      <c r="H110" s="25"/>
      <c r="I110" s="37" t="e">
        <f t="shared" si="19"/>
        <v>#DIV/0!</v>
      </c>
      <c r="J110" s="25"/>
      <c r="K110" s="37" t="e">
        <f t="shared" si="20"/>
        <v>#DIV/0!</v>
      </c>
    </row>
    <row r="111" spans="1:11" ht="12.75" customHeight="1" hidden="1">
      <c r="A111" s="34">
        <v>4227</v>
      </c>
      <c r="B111" s="168" t="s">
        <v>86</v>
      </c>
      <c r="C111" s="29"/>
      <c r="D111" s="25"/>
      <c r="E111" s="29" t="e">
        <f t="shared" si="13"/>
        <v>#DIV/0!</v>
      </c>
      <c r="F111" s="25"/>
      <c r="G111" s="37" t="e">
        <f t="shared" si="18"/>
        <v>#DIV/0!</v>
      </c>
      <c r="H111" s="25"/>
      <c r="I111" s="37" t="e">
        <f t="shared" si="19"/>
        <v>#DIV/0!</v>
      </c>
      <c r="J111" s="25"/>
      <c r="K111" s="37" t="e">
        <f t="shared" si="20"/>
        <v>#DIV/0!</v>
      </c>
    </row>
    <row r="112" spans="1:11" ht="12.75" customHeight="1" hidden="1">
      <c r="A112" s="119">
        <v>423</v>
      </c>
      <c r="B112" s="138" t="s">
        <v>173</v>
      </c>
      <c r="C112" s="136">
        <f>SUM(C113)</f>
        <v>0</v>
      </c>
      <c r="D112" s="27">
        <f>SUM(D113)</f>
        <v>0</v>
      </c>
      <c r="E112" s="29" t="e">
        <f t="shared" si="13"/>
        <v>#DIV/0!</v>
      </c>
      <c r="F112" s="27">
        <f>SUM(F113)</f>
        <v>0</v>
      </c>
      <c r="G112" s="186" t="e">
        <f t="shared" si="18"/>
        <v>#DIV/0!</v>
      </c>
      <c r="H112" s="27">
        <f>SUM(H113)</f>
        <v>0</v>
      </c>
      <c r="I112" s="186" t="e">
        <f>H112/F112*100</f>
        <v>#DIV/0!</v>
      </c>
      <c r="J112" s="27">
        <f>SUM(J113)</f>
        <v>0</v>
      </c>
      <c r="K112" s="186" t="e">
        <f t="shared" si="20"/>
        <v>#DIV/0!</v>
      </c>
    </row>
    <row r="113" spans="1:11" ht="12.75" customHeight="1" hidden="1">
      <c r="A113" s="34">
        <v>4231</v>
      </c>
      <c r="B113" s="168" t="s">
        <v>174</v>
      </c>
      <c r="C113" s="29"/>
      <c r="D113" s="25"/>
      <c r="E113" s="29" t="e">
        <f t="shared" si="13"/>
        <v>#DIV/0!</v>
      </c>
      <c r="F113" s="25"/>
      <c r="G113" s="37" t="e">
        <f t="shared" si="18"/>
        <v>#DIV/0!</v>
      </c>
      <c r="H113" s="25"/>
      <c r="I113" s="37" t="e">
        <f>H113/F113*100</f>
        <v>#DIV/0!</v>
      </c>
      <c r="J113" s="25"/>
      <c r="K113" s="37" t="e">
        <f t="shared" si="20"/>
        <v>#DIV/0!</v>
      </c>
    </row>
    <row r="114" spans="1:10" ht="12.75" customHeight="1" hidden="1">
      <c r="A114" s="34"/>
      <c r="B114" s="168"/>
      <c r="C114" s="29"/>
      <c r="D114" s="25"/>
      <c r="E114" s="29" t="e">
        <f t="shared" si="13"/>
        <v>#DIV/0!</v>
      </c>
      <c r="F114" s="25"/>
      <c r="G114" s="37"/>
      <c r="H114" s="25"/>
      <c r="J114" s="25"/>
    </row>
    <row r="115" spans="1:11" ht="12.75" customHeight="1" hidden="1">
      <c r="A115" s="189" t="s">
        <v>140</v>
      </c>
      <c r="B115" s="138" t="s">
        <v>139</v>
      </c>
      <c r="C115" s="136">
        <f aca="true" t="shared" si="21" ref="C115:F116">SUM(C116)</f>
        <v>0</v>
      </c>
      <c r="D115" s="27">
        <f t="shared" si="21"/>
        <v>0</v>
      </c>
      <c r="E115" s="29" t="e">
        <f t="shared" si="13"/>
        <v>#DIV/0!</v>
      </c>
      <c r="F115" s="27">
        <f t="shared" si="21"/>
        <v>0</v>
      </c>
      <c r="G115" s="186" t="e">
        <f>F115/D115*100</f>
        <v>#DIV/0!</v>
      </c>
      <c r="H115" s="27">
        <f>SUM(H116)</f>
        <v>0</v>
      </c>
      <c r="I115" s="186" t="e">
        <f>H115/F115*100</f>
        <v>#DIV/0!</v>
      </c>
      <c r="J115" s="27">
        <f>SUM(J116)</f>
        <v>0</v>
      </c>
      <c r="K115" s="186" t="e">
        <f>J115/H115*100</f>
        <v>#DIV/0!</v>
      </c>
    </row>
    <row r="116" spans="1:11" ht="12.75" customHeight="1" hidden="1">
      <c r="A116" s="138">
        <v>32</v>
      </c>
      <c r="B116" s="138" t="s">
        <v>4</v>
      </c>
      <c r="C116" s="136">
        <f t="shared" si="21"/>
        <v>0</v>
      </c>
      <c r="D116" s="27">
        <f t="shared" si="21"/>
        <v>0</v>
      </c>
      <c r="E116" s="29" t="e">
        <f t="shared" si="13"/>
        <v>#DIV/0!</v>
      </c>
      <c r="F116" s="27">
        <f t="shared" si="21"/>
        <v>0</v>
      </c>
      <c r="G116" s="186" t="e">
        <f>F116/D116*100</f>
        <v>#DIV/0!</v>
      </c>
      <c r="H116" s="27">
        <f>SUM(H117)</f>
        <v>0</v>
      </c>
      <c r="I116" s="186" t="e">
        <f>H116/F116*100</f>
        <v>#DIV/0!</v>
      </c>
      <c r="J116" s="27">
        <f>SUM(J117)</f>
        <v>0</v>
      </c>
      <c r="K116" s="186" t="e">
        <f>J116/H116*100</f>
        <v>#DIV/0!</v>
      </c>
    </row>
    <row r="117" spans="1:11" ht="12.75" hidden="1">
      <c r="A117" s="148">
        <v>323</v>
      </c>
      <c r="B117" s="148" t="s">
        <v>11</v>
      </c>
      <c r="C117" s="136">
        <f>SUM(C118:C120)</f>
        <v>0</v>
      </c>
      <c r="D117" s="27">
        <f>SUM(D118:D120)</f>
        <v>0</v>
      </c>
      <c r="E117" s="29" t="e">
        <f t="shared" si="13"/>
        <v>#DIV/0!</v>
      </c>
      <c r="F117" s="27">
        <f>SUM(F118:F120)</f>
        <v>0</v>
      </c>
      <c r="G117" s="186" t="e">
        <f>F117/D117*100</f>
        <v>#DIV/0!</v>
      </c>
      <c r="H117" s="27">
        <f>SUM(H118:H120)</f>
        <v>0</v>
      </c>
      <c r="I117" s="186" t="e">
        <f>H117/F117*100</f>
        <v>#DIV/0!</v>
      </c>
      <c r="J117" s="27">
        <f>SUM(J118:J120)</f>
        <v>0</v>
      </c>
      <c r="K117" s="186" t="e">
        <f>J117/H117*100</f>
        <v>#DIV/0!</v>
      </c>
    </row>
    <row r="118" spans="1:11" ht="12.75" hidden="1">
      <c r="A118" s="141">
        <v>3232</v>
      </c>
      <c r="B118" s="150" t="s">
        <v>12</v>
      </c>
      <c r="C118" s="29">
        <v>0</v>
      </c>
      <c r="D118" s="25">
        <v>0</v>
      </c>
      <c r="E118" s="29" t="e">
        <f t="shared" si="13"/>
        <v>#DIV/0!</v>
      </c>
      <c r="F118" s="25">
        <v>0</v>
      </c>
      <c r="G118" s="37">
        <v>0</v>
      </c>
      <c r="H118" s="25">
        <v>0</v>
      </c>
      <c r="I118" s="37">
        <v>0</v>
      </c>
      <c r="J118" s="25">
        <v>0</v>
      </c>
      <c r="K118" s="37">
        <v>0</v>
      </c>
    </row>
    <row r="119" spans="1:11" ht="12.75" hidden="1">
      <c r="A119" s="141">
        <v>3235</v>
      </c>
      <c r="B119" s="141" t="s">
        <v>52</v>
      </c>
      <c r="C119" s="29">
        <v>0</v>
      </c>
      <c r="D119" s="25">
        <v>0</v>
      </c>
      <c r="E119" s="29" t="e">
        <f t="shared" si="13"/>
        <v>#DIV/0!</v>
      </c>
      <c r="F119" s="25">
        <v>0</v>
      </c>
      <c r="G119" s="37">
        <v>0</v>
      </c>
      <c r="H119" s="25">
        <v>0</v>
      </c>
      <c r="I119" s="37">
        <v>0</v>
      </c>
      <c r="J119" s="25">
        <v>0</v>
      </c>
      <c r="K119" s="37">
        <v>0</v>
      </c>
    </row>
    <row r="120" spans="1:11" ht="12.75" hidden="1">
      <c r="A120" s="141">
        <v>3237</v>
      </c>
      <c r="B120" s="150" t="s">
        <v>13</v>
      </c>
      <c r="C120" s="29"/>
      <c r="D120" s="25"/>
      <c r="E120" s="29" t="e">
        <f t="shared" si="13"/>
        <v>#DIV/0!</v>
      </c>
      <c r="F120" s="25"/>
      <c r="G120" s="37" t="e">
        <f>F120/D120*100</f>
        <v>#DIV/0!</v>
      </c>
      <c r="H120" s="25"/>
      <c r="I120" s="37" t="e">
        <f>H120/F120*100</f>
        <v>#DIV/0!</v>
      </c>
      <c r="J120" s="25"/>
      <c r="K120" s="37" t="e">
        <f>J120/H120*100</f>
        <v>#DIV/0!</v>
      </c>
    </row>
    <row r="121" spans="1:11" ht="12.75" customHeight="1" hidden="1">
      <c r="A121" s="138">
        <v>329</v>
      </c>
      <c r="B121" s="138" t="s">
        <v>56</v>
      </c>
      <c r="C121" s="136">
        <f>C122</f>
        <v>0</v>
      </c>
      <c r="D121" s="27">
        <f>D122</f>
        <v>0</v>
      </c>
      <c r="E121" s="29" t="e">
        <f t="shared" si="13"/>
        <v>#DIV/0!</v>
      </c>
      <c r="F121" s="27">
        <f>F122</f>
        <v>0</v>
      </c>
      <c r="G121" s="186">
        <v>0</v>
      </c>
      <c r="H121" s="27">
        <f>H122</f>
        <v>0</v>
      </c>
      <c r="I121" s="186">
        <v>0</v>
      </c>
      <c r="J121" s="27">
        <f>J122</f>
        <v>0</v>
      </c>
      <c r="K121" s="186">
        <v>0</v>
      </c>
    </row>
    <row r="122" spans="1:11" ht="12.75" customHeight="1" hidden="1">
      <c r="A122" s="141">
        <v>3295</v>
      </c>
      <c r="B122" s="141" t="s">
        <v>115</v>
      </c>
      <c r="C122" s="29">
        <v>0</v>
      </c>
      <c r="D122" s="25">
        <v>0</v>
      </c>
      <c r="E122" s="29" t="e">
        <f t="shared" si="13"/>
        <v>#DIV/0!</v>
      </c>
      <c r="F122" s="25">
        <v>0</v>
      </c>
      <c r="G122" s="37">
        <v>0</v>
      </c>
      <c r="H122" s="25">
        <v>0</v>
      </c>
      <c r="I122" s="37">
        <v>0</v>
      </c>
      <c r="J122" s="25">
        <v>0</v>
      </c>
      <c r="K122" s="37">
        <v>0</v>
      </c>
    </row>
    <row r="123" spans="1:11" ht="12.75" customHeight="1" hidden="1">
      <c r="A123" s="138">
        <v>41</v>
      </c>
      <c r="B123" s="138" t="s">
        <v>129</v>
      </c>
      <c r="C123" s="136">
        <f aca="true" t="shared" si="22" ref="C123:F124">C124</f>
        <v>0</v>
      </c>
      <c r="D123" s="27">
        <f t="shared" si="22"/>
        <v>0</v>
      </c>
      <c r="E123" s="29" t="e">
        <f t="shared" si="13"/>
        <v>#DIV/0!</v>
      </c>
      <c r="F123" s="27">
        <f t="shared" si="22"/>
        <v>0</v>
      </c>
      <c r="G123" s="186">
        <v>0</v>
      </c>
      <c r="H123" s="27">
        <f>H124</f>
        <v>0</v>
      </c>
      <c r="I123" s="186">
        <v>0</v>
      </c>
      <c r="J123" s="27">
        <f>J124</f>
        <v>0</v>
      </c>
      <c r="K123" s="186">
        <v>0</v>
      </c>
    </row>
    <row r="124" spans="1:11" ht="12.75" customHeight="1" hidden="1">
      <c r="A124" s="138">
        <v>412</v>
      </c>
      <c r="B124" s="138" t="s">
        <v>134</v>
      </c>
      <c r="C124" s="136">
        <f t="shared" si="22"/>
        <v>0</v>
      </c>
      <c r="D124" s="27">
        <f t="shared" si="22"/>
        <v>0</v>
      </c>
      <c r="E124" s="29" t="e">
        <f t="shared" si="13"/>
        <v>#DIV/0!</v>
      </c>
      <c r="F124" s="27">
        <f t="shared" si="22"/>
        <v>0</v>
      </c>
      <c r="G124" s="186">
        <v>0</v>
      </c>
      <c r="H124" s="27">
        <f>H125</f>
        <v>0</v>
      </c>
      <c r="I124" s="186">
        <v>0</v>
      </c>
      <c r="J124" s="27">
        <f>J125</f>
        <v>0</v>
      </c>
      <c r="K124" s="186">
        <v>0</v>
      </c>
    </row>
    <row r="125" spans="1:11" ht="12.75" customHeight="1" hidden="1">
      <c r="A125" s="141">
        <v>4123</v>
      </c>
      <c r="B125" s="141" t="s">
        <v>130</v>
      </c>
      <c r="C125" s="29">
        <v>0</v>
      </c>
      <c r="D125" s="25">
        <v>0</v>
      </c>
      <c r="E125" s="29" t="e">
        <f t="shared" si="13"/>
        <v>#DIV/0!</v>
      </c>
      <c r="F125" s="25">
        <v>0</v>
      </c>
      <c r="G125" s="37">
        <v>0</v>
      </c>
      <c r="H125" s="25">
        <v>0</v>
      </c>
      <c r="I125" s="37">
        <v>0</v>
      </c>
      <c r="J125" s="25">
        <v>0</v>
      </c>
      <c r="K125" s="37">
        <v>0</v>
      </c>
    </row>
    <row r="126" spans="1:11" ht="12.75" customHeight="1" hidden="1">
      <c r="A126" s="119">
        <v>42</v>
      </c>
      <c r="B126" s="148" t="s">
        <v>16</v>
      </c>
      <c r="C126" s="136">
        <f>C127+C129</f>
        <v>0</v>
      </c>
      <c r="D126" s="27">
        <f>D127+D129</f>
        <v>0</v>
      </c>
      <c r="E126" s="29" t="e">
        <f t="shared" si="13"/>
        <v>#DIV/0!</v>
      </c>
      <c r="F126" s="27">
        <f>F127+F129</f>
        <v>0</v>
      </c>
      <c r="G126" s="186">
        <v>0</v>
      </c>
      <c r="H126" s="27">
        <f>H127+H129</f>
        <v>0</v>
      </c>
      <c r="I126" s="186">
        <v>0</v>
      </c>
      <c r="J126" s="27">
        <f>J127+J129</f>
        <v>0</v>
      </c>
      <c r="K126" s="186">
        <v>0</v>
      </c>
    </row>
    <row r="127" spans="1:11" ht="12.75" customHeight="1" hidden="1">
      <c r="A127" s="119">
        <v>422</v>
      </c>
      <c r="B127" s="138" t="s">
        <v>20</v>
      </c>
      <c r="C127" s="136">
        <f>C128</f>
        <v>0</v>
      </c>
      <c r="D127" s="27">
        <f>D128</f>
        <v>0</v>
      </c>
      <c r="E127" s="29" t="e">
        <f t="shared" si="13"/>
        <v>#DIV/0!</v>
      </c>
      <c r="F127" s="27">
        <f>F128</f>
        <v>0</v>
      </c>
      <c r="G127" s="186">
        <v>0</v>
      </c>
      <c r="H127" s="27">
        <f>H128</f>
        <v>0</v>
      </c>
      <c r="I127" s="186">
        <v>0</v>
      </c>
      <c r="J127" s="27">
        <f>J128</f>
        <v>0</v>
      </c>
      <c r="K127" s="186">
        <v>0</v>
      </c>
    </row>
    <row r="128" spans="1:11" ht="12.75" customHeight="1" hidden="1">
      <c r="A128" s="34" t="s">
        <v>18</v>
      </c>
      <c r="B128" s="188" t="s">
        <v>19</v>
      </c>
      <c r="C128" s="29">
        <v>0</v>
      </c>
      <c r="D128" s="25">
        <v>0</v>
      </c>
      <c r="E128" s="29" t="e">
        <f t="shared" si="13"/>
        <v>#DIV/0!</v>
      </c>
      <c r="F128" s="25">
        <v>0</v>
      </c>
      <c r="G128" s="37">
        <v>0</v>
      </c>
      <c r="H128" s="25">
        <v>0</v>
      </c>
      <c r="I128" s="37">
        <v>0</v>
      </c>
      <c r="J128" s="25">
        <v>0</v>
      </c>
      <c r="K128" s="37">
        <v>0</v>
      </c>
    </row>
    <row r="129" spans="1:11" ht="12.75" customHeight="1" hidden="1">
      <c r="A129" s="148">
        <v>426</v>
      </c>
      <c r="B129" s="138" t="s">
        <v>121</v>
      </c>
      <c r="C129" s="136">
        <f>C130</f>
        <v>0</v>
      </c>
      <c r="D129" s="27">
        <f>D130</f>
        <v>0</v>
      </c>
      <c r="E129" s="29" t="e">
        <f t="shared" si="13"/>
        <v>#DIV/0!</v>
      </c>
      <c r="F129" s="27">
        <f>F130</f>
        <v>0</v>
      </c>
      <c r="G129" s="186">
        <v>0</v>
      </c>
      <c r="H129" s="27">
        <f>H130</f>
        <v>0</v>
      </c>
      <c r="I129" s="186">
        <v>0</v>
      </c>
      <c r="J129" s="27">
        <f>J130</f>
        <v>0</v>
      </c>
      <c r="K129" s="186">
        <v>0</v>
      </c>
    </row>
    <row r="130" spans="1:11" ht="12.75" customHeight="1" hidden="1">
      <c r="A130" s="150">
        <v>4262</v>
      </c>
      <c r="B130" s="141" t="s">
        <v>122</v>
      </c>
      <c r="C130" s="29">
        <v>0</v>
      </c>
      <c r="D130" s="25">
        <v>0</v>
      </c>
      <c r="E130" s="29" t="e">
        <f t="shared" si="13"/>
        <v>#DIV/0!</v>
      </c>
      <c r="F130" s="25">
        <v>0</v>
      </c>
      <c r="G130" s="37">
        <v>0</v>
      </c>
      <c r="H130" s="25">
        <v>0</v>
      </c>
      <c r="I130" s="37">
        <v>0</v>
      </c>
      <c r="J130" s="25">
        <v>0</v>
      </c>
      <c r="K130" s="37">
        <v>0</v>
      </c>
    </row>
    <row r="131" spans="1:11" ht="12.75" customHeight="1" hidden="1">
      <c r="A131" s="150"/>
      <c r="B131" s="141"/>
      <c r="C131" s="29"/>
      <c r="D131" s="25"/>
      <c r="E131" s="29" t="e">
        <f t="shared" si="13"/>
        <v>#DIV/0!</v>
      </c>
      <c r="F131" s="25"/>
      <c r="G131" s="186"/>
      <c r="H131" s="25"/>
      <c r="I131" s="186"/>
      <c r="J131" s="25"/>
      <c r="K131" s="186"/>
    </row>
    <row r="132" spans="1:11" ht="12.75" customHeight="1" hidden="1">
      <c r="A132" s="189" t="s">
        <v>142</v>
      </c>
      <c r="B132" s="138" t="s">
        <v>141</v>
      </c>
      <c r="C132" s="136">
        <f>C133+C136</f>
        <v>0</v>
      </c>
      <c r="D132" s="27">
        <f>D133+D136</f>
        <v>0</v>
      </c>
      <c r="E132" s="29" t="e">
        <f t="shared" si="13"/>
        <v>#DIV/0!</v>
      </c>
      <c r="F132" s="27">
        <f>F133+F136</f>
        <v>0</v>
      </c>
      <c r="G132" s="186">
        <v>0</v>
      </c>
      <c r="H132" s="27">
        <f>H133+H136</f>
        <v>0</v>
      </c>
      <c r="I132" s="186">
        <v>0</v>
      </c>
      <c r="J132" s="27">
        <f>J133+J136</f>
        <v>0</v>
      </c>
      <c r="K132" s="186">
        <v>0</v>
      </c>
    </row>
    <row r="133" spans="1:11" ht="12.75" customHeight="1" hidden="1">
      <c r="A133" s="138">
        <v>32</v>
      </c>
      <c r="B133" s="138" t="s">
        <v>4</v>
      </c>
      <c r="C133" s="136">
        <f aca="true" t="shared" si="23" ref="C133:F134">C134</f>
        <v>0</v>
      </c>
      <c r="D133" s="27">
        <f t="shared" si="23"/>
        <v>0</v>
      </c>
      <c r="E133" s="29" t="e">
        <f t="shared" si="13"/>
        <v>#DIV/0!</v>
      </c>
      <c r="F133" s="27">
        <f t="shared" si="23"/>
        <v>0</v>
      </c>
      <c r="G133" s="186">
        <v>0</v>
      </c>
      <c r="H133" s="27">
        <f>H134</f>
        <v>0</v>
      </c>
      <c r="I133" s="186">
        <v>0</v>
      </c>
      <c r="J133" s="27">
        <f>J134</f>
        <v>0</v>
      </c>
      <c r="K133" s="186">
        <v>0</v>
      </c>
    </row>
    <row r="134" spans="1:11" ht="12.75" customHeight="1" hidden="1">
      <c r="A134" s="148">
        <v>323</v>
      </c>
      <c r="B134" s="148" t="s">
        <v>11</v>
      </c>
      <c r="C134" s="136">
        <f t="shared" si="23"/>
        <v>0</v>
      </c>
      <c r="D134" s="27">
        <f t="shared" si="23"/>
        <v>0</v>
      </c>
      <c r="E134" s="29" t="e">
        <f t="shared" si="13"/>
        <v>#DIV/0!</v>
      </c>
      <c r="F134" s="27">
        <f t="shared" si="23"/>
        <v>0</v>
      </c>
      <c r="G134" s="186">
        <v>0</v>
      </c>
      <c r="H134" s="27">
        <f>H135</f>
        <v>0</v>
      </c>
      <c r="I134" s="186">
        <v>0</v>
      </c>
      <c r="J134" s="27">
        <f>J135</f>
        <v>0</v>
      </c>
      <c r="K134" s="186">
        <v>0</v>
      </c>
    </row>
    <row r="135" spans="1:11" ht="12.75" customHeight="1" hidden="1">
      <c r="A135" s="141">
        <v>3237</v>
      </c>
      <c r="B135" s="150" t="s">
        <v>13</v>
      </c>
      <c r="C135" s="29">
        <v>0</v>
      </c>
      <c r="D135" s="25">
        <v>0</v>
      </c>
      <c r="E135" s="29" t="e">
        <f t="shared" si="13"/>
        <v>#DIV/0!</v>
      </c>
      <c r="F135" s="25">
        <v>0</v>
      </c>
      <c r="G135" s="37">
        <v>0</v>
      </c>
      <c r="H135" s="25">
        <v>0</v>
      </c>
      <c r="I135" s="37">
        <v>0</v>
      </c>
      <c r="J135" s="25">
        <v>0</v>
      </c>
      <c r="K135" s="37">
        <v>0</v>
      </c>
    </row>
    <row r="136" spans="1:11" ht="12.75" customHeight="1" hidden="1">
      <c r="A136" s="138">
        <v>41</v>
      </c>
      <c r="B136" s="138" t="s">
        <v>129</v>
      </c>
      <c r="C136" s="136">
        <f aca="true" t="shared" si="24" ref="C136:F137">C137</f>
        <v>0</v>
      </c>
      <c r="D136" s="27">
        <f t="shared" si="24"/>
        <v>0</v>
      </c>
      <c r="E136" s="29" t="e">
        <f t="shared" si="13"/>
        <v>#DIV/0!</v>
      </c>
      <c r="F136" s="27">
        <f t="shared" si="24"/>
        <v>0</v>
      </c>
      <c r="G136" s="186">
        <v>0</v>
      </c>
      <c r="H136" s="27">
        <f>H137</f>
        <v>0</v>
      </c>
      <c r="I136" s="186">
        <v>0</v>
      </c>
      <c r="J136" s="27">
        <f>J137</f>
        <v>0</v>
      </c>
      <c r="K136" s="186">
        <v>0</v>
      </c>
    </row>
    <row r="137" spans="1:11" ht="12.75" customHeight="1" hidden="1">
      <c r="A137" s="138">
        <v>412</v>
      </c>
      <c r="B137" s="138" t="s">
        <v>134</v>
      </c>
      <c r="C137" s="136">
        <f t="shared" si="24"/>
        <v>0</v>
      </c>
      <c r="D137" s="27">
        <f t="shared" si="24"/>
        <v>0</v>
      </c>
      <c r="E137" s="29" t="e">
        <f t="shared" si="13"/>
        <v>#DIV/0!</v>
      </c>
      <c r="F137" s="27">
        <f t="shared" si="24"/>
        <v>0</v>
      </c>
      <c r="G137" s="186">
        <v>0</v>
      </c>
      <c r="H137" s="27">
        <f>H138</f>
        <v>0</v>
      </c>
      <c r="I137" s="186">
        <v>0</v>
      </c>
      <c r="J137" s="27">
        <f>J138</f>
        <v>0</v>
      </c>
      <c r="K137" s="186">
        <v>0</v>
      </c>
    </row>
    <row r="138" spans="1:11" ht="12.75" customHeight="1" hidden="1">
      <c r="A138" s="141">
        <v>4123</v>
      </c>
      <c r="B138" s="141" t="s">
        <v>130</v>
      </c>
      <c r="C138" s="29">
        <v>0</v>
      </c>
      <c r="D138" s="25">
        <v>0</v>
      </c>
      <c r="E138" s="29" t="e">
        <f t="shared" si="13"/>
        <v>#DIV/0!</v>
      </c>
      <c r="F138" s="25">
        <v>0</v>
      </c>
      <c r="G138" s="37">
        <v>0</v>
      </c>
      <c r="H138" s="25">
        <v>0</v>
      </c>
      <c r="I138" s="37">
        <v>0</v>
      </c>
      <c r="J138" s="25">
        <v>0</v>
      </c>
      <c r="K138" s="37">
        <v>0</v>
      </c>
    </row>
    <row r="139" spans="1:11" ht="12.75" customHeight="1" hidden="1">
      <c r="A139" s="141"/>
      <c r="B139" s="141"/>
      <c r="C139" s="29"/>
      <c r="D139" s="25"/>
      <c r="E139" s="29" t="e">
        <f t="shared" si="13"/>
        <v>#DIV/0!</v>
      </c>
      <c r="F139" s="25"/>
      <c r="G139" s="186"/>
      <c r="H139" s="25"/>
      <c r="I139" s="186"/>
      <c r="J139" s="25"/>
      <c r="K139" s="186"/>
    </row>
    <row r="140" spans="1:11" ht="25.5" customHeight="1" hidden="1">
      <c r="A140" s="189" t="s">
        <v>146</v>
      </c>
      <c r="B140" s="72" t="s">
        <v>147</v>
      </c>
      <c r="C140" s="136">
        <f>C141+C144</f>
        <v>0</v>
      </c>
      <c r="D140" s="27">
        <f>D141+D144</f>
        <v>0</v>
      </c>
      <c r="E140" s="29" t="e">
        <f t="shared" si="13"/>
        <v>#DIV/0!</v>
      </c>
      <c r="F140" s="27">
        <f>F141+F144</f>
        <v>0</v>
      </c>
      <c r="G140" s="186">
        <v>0</v>
      </c>
      <c r="H140" s="27">
        <f>H141+H144</f>
        <v>0</v>
      </c>
      <c r="I140" s="186">
        <v>0</v>
      </c>
      <c r="J140" s="27">
        <f>J141+J144</f>
        <v>0</v>
      </c>
      <c r="K140" s="186">
        <v>0</v>
      </c>
    </row>
    <row r="141" spans="1:11" ht="12.75" customHeight="1" hidden="1">
      <c r="A141" s="138">
        <v>32</v>
      </c>
      <c r="B141" s="138" t="s">
        <v>4</v>
      </c>
      <c r="C141" s="136">
        <f aca="true" t="shared" si="25" ref="C141:F142">C142</f>
        <v>0</v>
      </c>
      <c r="D141" s="27">
        <f t="shared" si="25"/>
        <v>0</v>
      </c>
      <c r="E141" s="29" t="e">
        <f t="shared" si="13"/>
        <v>#DIV/0!</v>
      </c>
      <c r="F141" s="27">
        <f t="shared" si="25"/>
        <v>0</v>
      </c>
      <c r="G141" s="186">
        <v>0</v>
      </c>
      <c r="H141" s="27">
        <f>H142</f>
        <v>0</v>
      </c>
      <c r="I141" s="186">
        <v>0</v>
      </c>
      <c r="J141" s="27">
        <f>J142</f>
        <v>0</v>
      </c>
      <c r="K141" s="186">
        <v>0</v>
      </c>
    </row>
    <row r="142" spans="1:11" ht="12.75" customHeight="1" hidden="1">
      <c r="A142" s="148">
        <v>323</v>
      </c>
      <c r="B142" s="148" t="s">
        <v>11</v>
      </c>
      <c r="C142" s="136">
        <f t="shared" si="25"/>
        <v>0</v>
      </c>
      <c r="D142" s="27">
        <f t="shared" si="25"/>
        <v>0</v>
      </c>
      <c r="E142" s="29" t="e">
        <f t="shared" si="13"/>
        <v>#DIV/0!</v>
      </c>
      <c r="F142" s="27">
        <f t="shared" si="25"/>
        <v>0</v>
      </c>
      <c r="G142" s="186">
        <v>0</v>
      </c>
      <c r="H142" s="27">
        <f>H143</f>
        <v>0</v>
      </c>
      <c r="I142" s="186">
        <v>0</v>
      </c>
      <c r="J142" s="27">
        <f>J143</f>
        <v>0</v>
      </c>
      <c r="K142" s="186">
        <v>0</v>
      </c>
    </row>
    <row r="143" spans="1:11" ht="12.75" customHeight="1" hidden="1">
      <c r="A143" s="141">
        <v>3238</v>
      </c>
      <c r="B143" s="150" t="s">
        <v>14</v>
      </c>
      <c r="C143" s="29">
        <v>0</v>
      </c>
      <c r="D143" s="25">
        <v>0</v>
      </c>
      <c r="E143" s="29" t="e">
        <f t="shared" si="13"/>
        <v>#DIV/0!</v>
      </c>
      <c r="F143" s="25">
        <v>0</v>
      </c>
      <c r="G143" s="37">
        <v>0</v>
      </c>
      <c r="H143" s="25">
        <v>0</v>
      </c>
      <c r="I143" s="37">
        <v>0</v>
      </c>
      <c r="J143" s="25">
        <v>0</v>
      </c>
      <c r="K143" s="37">
        <v>0</v>
      </c>
    </row>
    <row r="144" spans="1:11" ht="12.75" customHeight="1" hidden="1">
      <c r="A144" s="119">
        <v>42</v>
      </c>
      <c r="B144" s="148" t="s">
        <v>16</v>
      </c>
      <c r="C144" s="136">
        <f aca="true" t="shared" si="26" ref="C144:F145">C145</f>
        <v>0</v>
      </c>
      <c r="D144" s="27">
        <f t="shared" si="26"/>
        <v>0</v>
      </c>
      <c r="E144" s="29" t="e">
        <f t="shared" si="13"/>
        <v>#DIV/0!</v>
      </c>
      <c r="F144" s="27">
        <f t="shared" si="26"/>
        <v>0</v>
      </c>
      <c r="G144" s="186">
        <v>0</v>
      </c>
      <c r="H144" s="27">
        <f>H145</f>
        <v>0</v>
      </c>
      <c r="I144" s="186">
        <v>0</v>
      </c>
      <c r="J144" s="27">
        <f>J145</f>
        <v>0</v>
      </c>
      <c r="K144" s="186">
        <v>0</v>
      </c>
    </row>
    <row r="145" spans="1:11" ht="12.75" customHeight="1" hidden="1">
      <c r="A145" s="148">
        <v>426</v>
      </c>
      <c r="B145" s="138" t="s">
        <v>121</v>
      </c>
      <c r="C145" s="136">
        <f t="shared" si="26"/>
        <v>0</v>
      </c>
      <c r="D145" s="27">
        <f t="shared" si="26"/>
        <v>0</v>
      </c>
      <c r="E145" s="29" t="e">
        <f t="shared" si="13"/>
        <v>#DIV/0!</v>
      </c>
      <c r="F145" s="27">
        <f t="shared" si="26"/>
        <v>0</v>
      </c>
      <c r="G145" s="186">
        <v>0</v>
      </c>
      <c r="H145" s="27">
        <f>H146</f>
        <v>0</v>
      </c>
      <c r="I145" s="186">
        <v>0</v>
      </c>
      <c r="J145" s="27">
        <f>J146</f>
        <v>0</v>
      </c>
      <c r="K145" s="186">
        <v>0</v>
      </c>
    </row>
    <row r="146" spans="1:11" ht="12.75" customHeight="1" hidden="1">
      <c r="A146" s="150">
        <v>4262</v>
      </c>
      <c r="B146" s="141" t="s">
        <v>122</v>
      </c>
      <c r="C146" s="29">
        <v>0</v>
      </c>
      <c r="D146" s="25">
        <v>0</v>
      </c>
      <c r="E146" s="29" t="e">
        <f aca="true" t="shared" si="27" ref="E146:E211">D146/C146*100</f>
        <v>#DIV/0!</v>
      </c>
      <c r="F146" s="25">
        <v>0</v>
      </c>
      <c r="G146" s="37">
        <v>0</v>
      </c>
      <c r="H146" s="25">
        <v>0</v>
      </c>
      <c r="I146" s="37">
        <v>0</v>
      </c>
      <c r="J146" s="25">
        <v>0</v>
      </c>
      <c r="K146" s="37">
        <v>0</v>
      </c>
    </row>
    <row r="147" spans="1:11" ht="12.75" customHeight="1" hidden="1">
      <c r="A147" s="119"/>
      <c r="B147" s="148"/>
      <c r="C147" s="29"/>
      <c r="D147" s="25"/>
      <c r="E147" s="29" t="e">
        <f t="shared" si="27"/>
        <v>#DIV/0!</v>
      </c>
      <c r="F147" s="25"/>
      <c r="G147" s="186"/>
      <c r="H147" s="25"/>
      <c r="I147" s="186"/>
      <c r="J147" s="25"/>
      <c r="K147" s="186"/>
    </row>
    <row r="148" spans="1:11" ht="12.75" customHeight="1" hidden="1">
      <c r="A148" s="189" t="s">
        <v>148</v>
      </c>
      <c r="B148" s="138" t="s">
        <v>149</v>
      </c>
      <c r="C148" s="136">
        <f aca="true" t="shared" si="28" ref="C148:J150">C149</f>
        <v>0</v>
      </c>
      <c r="D148" s="27">
        <f t="shared" si="28"/>
        <v>0</v>
      </c>
      <c r="E148" s="29" t="e">
        <f t="shared" si="27"/>
        <v>#DIV/0!</v>
      </c>
      <c r="F148" s="27">
        <f t="shared" si="28"/>
        <v>0</v>
      </c>
      <c r="G148" s="186">
        <v>0</v>
      </c>
      <c r="H148" s="27">
        <f t="shared" si="28"/>
        <v>0</v>
      </c>
      <c r="I148" s="186">
        <v>0</v>
      </c>
      <c r="J148" s="27">
        <f t="shared" si="28"/>
        <v>0</v>
      </c>
      <c r="K148" s="186">
        <v>0</v>
      </c>
    </row>
    <row r="149" spans="1:11" ht="12.75" customHeight="1" hidden="1">
      <c r="A149" s="138">
        <v>32</v>
      </c>
      <c r="B149" s="138" t="s">
        <v>4</v>
      </c>
      <c r="C149" s="136">
        <f t="shared" si="28"/>
        <v>0</v>
      </c>
      <c r="D149" s="27">
        <f t="shared" si="28"/>
        <v>0</v>
      </c>
      <c r="E149" s="29" t="e">
        <f t="shared" si="27"/>
        <v>#DIV/0!</v>
      </c>
      <c r="F149" s="27">
        <f t="shared" si="28"/>
        <v>0</v>
      </c>
      <c r="G149" s="186">
        <v>0</v>
      </c>
      <c r="H149" s="27">
        <f t="shared" si="28"/>
        <v>0</v>
      </c>
      <c r="I149" s="186">
        <v>0</v>
      </c>
      <c r="J149" s="27">
        <f t="shared" si="28"/>
        <v>0</v>
      </c>
      <c r="K149" s="186">
        <v>0</v>
      </c>
    </row>
    <row r="150" spans="1:11" ht="12.75" customHeight="1" hidden="1">
      <c r="A150" s="148">
        <v>323</v>
      </c>
      <c r="B150" s="148" t="s">
        <v>11</v>
      </c>
      <c r="C150" s="136">
        <f t="shared" si="28"/>
        <v>0</v>
      </c>
      <c r="D150" s="27">
        <f t="shared" si="28"/>
        <v>0</v>
      </c>
      <c r="E150" s="29" t="e">
        <f t="shared" si="27"/>
        <v>#DIV/0!</v>
      </c>
      <c r="F150" s="27">
        <f t="shared" si="28"/>
        <v>0</v>
      </c>
      <c r="G150" s="186">
        <v>0</v>
      </c>
      <c r="H150" s="27">
        <f t="shared" si="28"/>
        <v>0</v>
      </c>
      <c r="I150" s="186">
        <v>0</v>
      </c>
      <c r="J150" s="27">
        <f t="shared" si="28"/>
        <v>0</v>
      </c>
      <c r="K150" s="186">
        <v>0</v>
      </c>
    </row>
    <row r="151" spans="1:11" ht="12.75" customHeight="1" hidden="1">
      <c r="A151" s="141">
        <v>3237</v>
      </c>
      <c r="B151" s="150" t="s">
        <v>13</v>
      </c>
      <c r="C151" s="29">
        <v>0</v>
      </c>
      <c r="D151" s="25">
        <v>0</v>
      </c>
      <c r="E151" s="29" t="e">
        <f t="shared" si="27"/>
        <v>#DIV/0!</v>
      </c>
      <c r="F151" s="25">
        <v>0</v>
      </c>
      <c r="G151" s="37">
        <v>0</v>
      </c>
      <c r="H151" s="25">
        <v>0</v>
      </c>
      <c r="I151" s="37">
        <v>0</v>
      </c>
      <c r="J151" s="25">
        <v>0</v>
      </c>
      <c r="K151" s="37">
        <v>0</v>
      </c>
    </row>
    <row r="152" spans="1:10" ht="12.75" customHeight="1" hidden="1">
      <c r="A152" s="141"/>
      <c r="B152" s="150"/>
      <c r="C152" s="29"/>
      <c r="D152" s="25"/>
      <c r="E152" s="29" t="e">
        <f t="shared" si="27"/>
        <v>#DIV/0!</v>
      </c>
      <c r="F152" s="25"/>
      <c r="G152" s="37"/>
      <c r="H152" s="25"/>
      <c r="J152" s="25"/>
    </row>
    <row r="153" spans="1:11" ht="26.25" customHeight="1" hidden="1">
      <c r="A153" s="189" t="s">
        <v>169</v>
      </c>
      <c r="B153" s="72" t="s">
        <v>170</v>
      </c>
      <c r="C153" s="136">
        <f aca="true" t="shared" si="29" ref="C153:F154">SUM(C154)</f>
        <v>0</v>
      </c>
      <c r="D153" s="27">
        <f t="shared" si="29"/>
        <v>0</v>
      </c>
      <c r="E153" s="29" t="e">
        <f t="shared" si="27"/>
        <v>#DIV/0!</v>
      </c>
      <c r="F153" s="27">
        <f t="shared" si="29"/>
        <v>0</v>
      </c>
      <c r="G153" s="186" t="e">
        <f>F153/D153*100</f>
        <v>#DIV/0!</v>
      </c>
      <c r="H153" s="27">
        <f>SUM(H154)</f>
        <v>0</v>
      </c>
      <c r="I153" s="186" t="e">
        <f>H153/F153*100</f>
        <v>#DIV/0!</v>
      </c>
      <c r="J153" s="27">
        <f>SUM(J154)</f>
        <v>0</v>
      </c>
      <c r="K153" s="186" t="e">
        <f>J153/H153*100</f>
        <v>#DIV/0!</v>
      </c>
    </row>
    <row r="154" spans="1:11" ht="12.75" customHeight="1" hidden="1">
      <c r="A154" s="138">
        <v>42</v>
      </c>
      <c r="B154" s="138" t="s">
        <v>16</v>
      </c>
      <c r="C154" s="136">
        <f t="shared" si="29"/>
        <v>0</v>
      </c>
      <c r="D154" s="27">
        <f t="shared" si="29"/>
        <v>0</v>
      </c>
      <c r="E154" s="29" t="e">
        <f t="shared" si="27"/>
        <v>#DIV/0!</v>
      </c>
      <c r="F154" s="27">
        <f t="shared" si="29"/>
        <v>0</v>
      </c>
      <c r="G154" s="186" t="e">
        <f>F154/D154*100</f>
        <v>#DIV/0!</v>
      </c>
      <c r="H154" s="27">
        <f>SUM(H155)</f>
        <v>0</v>
      </c>
      <c r="I154" s="186" t="e">
        <f>H154/F154*100</f>
        <v>#DIV/0!</v>
      </c>
      <c r="J154" s="27">
        <f>SUM(J155)</f>
        <v>0</v>
      </c>
      <c r="K154" s="186" t="e">
        <f>J154/H154*100</f>
        <v>#DIV/0!</v>
      </c>
    </row>
    <row r="155" spans="1:11" ht="12.75" customHeight="1" hidden="1">
      <c r="A155" s="138">
        <v>421</v>
      </c>
      <c r="B155" s="138" t="s">
        <v>17</v>
      </c>
      <c r="C155" s="136">
        <f>SUM(C156:C157)</f>
        <v>0</v>
      </c>
      <c r="D155" s="27">
        <f>SUM(D156:D157)</f>
        <v>0</v>
      </c>
      <c r="E155" s="29" t="e">
        <f t="shared" si="27"/>
        <v>#DIV/0!</v>
      </c>
      <c r="F155" s="27">
        <f>SUM(F156:F157)</f>
        <v>0</v>
      </c>
      <c r="G155" s="186" t="e">
        <f>F155/D155*100</f>
        <v>#DIV/0!</v>
      </c>
      <c r="H155" s="27">
        <f>SUM(H156:H157)</f>
        <v>0</v>
      </c>
      <c r="I155" s="186" t="e">
        <f>H155/F155*100</f>
        <v>#DIV/0!</v>
      </c>
      <c r="J155" s="27">
        <f>SUM(J156:J157)</f>
        <v>0</v>
      </c>
      <c r="K155" s="186" t="e">
        <f>J155/H155*100</f>
        <v>#DIV/0!</v>
      </c>
    </row>
    <row r="156" spans="1:19" ht="12.75" customHeight="1" hidden="1">
      <c r="A156" s="141">
        <v>4211</v>
      </c>
      <c r="B156" s="141" t="s">
        <v>112</v>
      </c>
      <c r="C156" s="29"/>
      <c r="D156" s="25"/>
      <c r="E156" s="29" t="e">
        <f t="shared" si="27"/>
        <v>#DIV/0!</v>
      </c>
      <c r="F156" s="25"/>
      <c r="G156" s="37" t="e">
        <f>F156/D156*100</f>
        <v>#DIV/0!</v>
      </c>
      <c r="H156" s="25"/>
      <c r="I156" s="37" t="e">
        <f>H156/F156*100</f>
        <v>#DIV/0!</v>
      </c>
      <c r="J156" s="25"/>
      <c r="K156" s="37" t="e">
        <f>J156/H156*100</f>
        <v>#DIV/0!</v>
      </c>
      <c r="P156" s="91"/>
      <c r="Q156" s="91"/>
      <c r="R156" s="91"/>
      <c r="S156" s="91"/>
    </row>
    <row r="157" spans="1:19" ht="12.75" customHeight="1" hidden="1">
      <c r="A157" s="141">
        <v>4212</v>
      </c>
      <c r="B157" s="141" t="s">
        <v>38</v>
      </c>
      <c r="C157" s="29"/>
      <c r="D157" s="25"/>
      <c r="E157" s="29" t="e">
        <f t="shared" si="27"/>
        <v>#DIV/0!</v>
      </c>
      <c r="F157" s="25"/>
      <c r="G157" s="37" t="e">
        <f>F157/D157*100</f>
        <v>#DIV/0!</v>
      </c>
      <c r="H157" s="25"/>
      <c r="I157" s="37" t="e">
        <f>H157/F157*100</f>
        <v>#DIV/0!</v>
      </c>
      <c r="J157" s="25"/>
      <c r="K157" s="37" t="e">
        <f>J157/H157*100</f>
        <v>#DIV/0!</v>
      </c>
      <c r="P157" s="26"/>
      <c r="Q157" s="26"/>
      <c r="R157" s="26"/>
      <c r="S157" s="26"/>
    </row>
    <row r="158" spans="1:19" ht="12.75" customHeight="1" hidden="1">
      <c r="A158" s="150"/>
      <c r="B158" s="141"/>
      <c r="C158" s="29"/>
      <c r="D158" s="25"/>
      <c r="E158" s="29" t="e">
        <f t="shared" si="27"/>
        <v>#DIV/0!</v>
      </c>
      <c r="F158" s="25"/>
      <c r="G158" s="186"/>
      <c r="H158" s="25"/>
      <c r="I158" s="186"/>
      <c r="J158" s="25"/>
      <c r="K158" s="186"/>
      <c r="P158" s="26"/>
      <c r="Q158" s="26"/>
      <c r="R158" s="26"/>
      <c r="S158" s="26"/>
    </row>
    <row r="159" spans="1:11" ht="25.5" customHeight="1" hidden="1">
      <c r="A159" s="189" t="s">
        <v>145</v>
      </c>
      <c r="B159" s="72" t="s">
        <v>143</v>
      </c>
      <c r="C159" s="136">
        <f aca="true" t="shared" si="30" ref="C159:J161">C160</f>
        <v>0</v>
      </c>
      <c r="D159" s="27">
        <f t="shared" si="30"/>
        <v>0</v>
      </c>
      <c r="E159" s="29" t="e">
        <f t="shared" si="27"/>
        <v>#DIV/0!</v>
      </c>
      <c r="F159" s="27">
        <f t="shared" si="30"/>
        <v>0</v>
      </c>
      <c r="G159" s="186">
        <v>0</v>
      </c>
      <c r="H159" s="27">
        <f t="shared" si="30"/>
        <v>0</v>
      </c>
      <c r="I159" s="186">
        <v>0</v>
      </c>
      <c r="J159" s="27">
        <f t="shared" si="30"/>
        <v>0</v>
      </c>
      <c r="K159" s="186">
        <v>0</v>
      </c>
    </row>
    <row r="160" spans="1:11" ht="24.75" customHeight="1" hidden="1">
      <c r="A160" s="190">
        <v>37</v>
      </c>
      <c r="B160" s="58" t="s">
        <v>116</v>
      </c>
      <c r="C160" s="136">
        <f t="shared" si="30"/>
        <v>0</v>
      </c>
      <c r="D160" s="27">
        <f t="shared" si="30"/>
        <v>0</v>
      </c>
      <c r="E160" s="29" t="e">
        <f t="shared" si="27"/>
        <v>#DIV/0!</v>
      </c>
      <c r="F160" s="27">
        <f t="shared" si="30"/>
        <v>0</v>
      </c>
      <c r="G160" s="186">
        <v>0</v>
      </c>
      <c r="H160" s="27">
        <f t="shared" si="30"/>
        <v>0</v>
      </c>
      <c r="I160" s="186">
        <v>0</v>
      </c>
      <c r="J160" s="27">
        <f t="shared" si="30"/>
        <v>0</v>
      </c>
      <c r="K160" s="186">
        <v>0</v>
      </c>
    </row>
    <row r="161" spans="1:11" ht="12.75" customHeight="1" hidden="1">
      <c r="A161" s="108">
        <v>372</v>
      </c>
      <c r="B161" s="138" t="s">
        <v>127</v>
      </c>
      <c r="C161" s="136">
        <f t="shared" si="30"/>
        <v>0</v>
      </c>
      <c r="D161" s="27">
        <f t="shared" si="30"/>
        <v>0</v>
      </c>
      <c r="E161" s="29" t="e">
        <f t="shared" si="27"/>
        <v>#DIV/0!</v>
      </c>
      <c r="F161" s="27">
        <f t="shared" si="30"/>
        <v>0</v>
      </c>
      <c r="G161" s="186">
        <v>0</v>
      </c>
      <c r="H161" s="27">
        <f t="shared" si="30"/>
        <v>0</v>
      </c>
      <c r="I161" s="186">
        <v>0</v>
      </c>
      <c r="J161" s="27">
        <f t="shared" si="30"/>
        <v>0</v>
      </c>
      <c r="K161" s="186">
        <v>0</v>
      </c>
    </row>
    <row r="162" spans="1:11" ht="12.75" customHeight="1" hidden="1">
      <c r="A162" s="41">
        <v>3721</v>
      </c>
      <c r="B162" s="141" t="s">
        <v>117</v>
      </c>
      <c r="C162" s="29"/>
      <c r="D162" s="25"/>
      <c r="E162" s="29" t="e">
        <f t="shared" si="27"/>
        <v>#DIV/0!</v>
      </c>
      <c r="F162" s="25"/>
      <c r="G162" s="37">
        <v>0</v>
      </c>
      <c r="H162" s="25"/>
      <c r="I162" s="37">
        <v>0</v>
      </c>
      <c r="J162" s="25"/>
      <c r="K162" s="37">
        <v>0</v>
      </c>
    </row>
    <row r="163" spans="1:19" ht="12.75" customHeight="1" hidden="1">
      <c r="A163" s="150"/>
      <c r="B163" s="141"/>
      <c r="C163" s="29"/>
      <c r="D163" s="25"/>
      <c r="E163" s="29" t="e">
        <f t="shared" si="27"/>
        <v>#DIV/0!</v>
      </c>
      <c r="F163" s="25"/>
      <c r="G163" s="186"/>
      <c r="H163" s="25"/>
      <c r="I163" s="186"/>
      <c r="J163" s="25"/>
      <c r="K163" s="186"/>
      <c r="P163" s="26"/>
      <c r="Q163" s="26"/>
      <c r="R163" s="26"/>
      <c r="S163" s="26"/>
    </row>
    <row r="164" spans="1:19" ht="12.75" customHeight="1" hidden="1">
      <c r="A164" s="150"/>
      <c r="B164" s="141"/>
      <c r="C164" s="29"/>
      <c r="D164" s="25"/>
      <c r="E164" s="29" t="e">
        <f t="shared" si="27"/>
        <v>#DIV/0!</v>
      </c>
      <c r="F164" s="25"/>
      <c r="G164" s="186"/>
      <c r="H164" s="25"/>
      <c r="I164" s="186"/>
      <c r="J164" s="25"/>
      <c r="K164" s="186"/>
      <c r="P164" s="26"/>
      <c r="Q164" s="26"/>
      <c r="R164" s="26"/>
      <c r="S164" s="26"/>
    </row>
    <row r="165" spans="1:11" ht="13.5" customHeight="1" hidden="1">
      <c r="A165" s="148">
        <v>501</v>
      </c>
      <c r="B165" s="138" t="s">
        <v>71</v>
      </c>
      <c r="C165" s="136">
        <f>C167</f>
        <v>0</v>
      </c>
      <c r="D165" s="27">
        <f>D167</f>
        <v>0</v>
      </c>
      <c r="E165" s="136" t="e">
        <f t="shared" si="27"/>
        <v>#DIV/0!</v>
      </c>
      <c r="F165" s="27">
        <f>F167</f>
        <v>0</v>
      </c>
      <c r="G165" s="171" t="s">
        <v>184</v>
      </c>
      <c r="H165" s="109">
        <f>H167</f>
        <v>0</v>
      </c>
      <c r="I165" s="171" t="s">
        <v>184</v>
      </c>
      <c r="J165" s="109">
        <f>J167</f>
        <v>0</v>
      </c>
      <c r="K165" s="171" t="s">
        <v>184</v>
      </c>
    </row>
    <row r="166" spans="1:11" ht="12.75" customHeight="1" hidden="1">
      <c r="A166" s="148"/>
      <c r="B166" s="138"/>
      <c r="C166" s="29"/>
      <c r="D166" s="25"/>
      <c r="E166" s="29"/>
      <c r="F166" s="25"/>
      <c r="G166" s="186"/>
      <c r="H166" s="25"/>
      <c r="I166" s="186"/>
      <c r="J166" s="25"/>
      <c r="K166" s="186"/>
    </row>
    <row r="167" spans="1:19" s="91" customFormat="1" ht="38.25" hidden="1">
      <c r="A167" s="189" t="s">
        <v>211</v>
      </c>
      <c r="B167" s="191" t="s">
        <v>176</v>
      </c>
      <c r="C167" s="136">
        <f>SUM(C169,C175)</f>
        <v>0</v>
      </c>
      <c r="D167" s="27">
        <f>SUM(D169,D175)</f>
        <v>0</v>
      </c>
      <c r="E167" s="136" t="e">
        <f t="shared" si="27"/>
        <v>#DIV/0!</v>
      </c>
      <c r="F167" s="27">
        <f>SUM(F169,F175)</f>
        <v>0</v>
      </c>
      <c r="G167" s="171" t="s">
        <v>184</v>
      </c>
      <c r="H167" s="109">
        <f>SUM(H169,H175)</f>
        <v>0</v>
      </c>
      <c r="I167" s="171" t="s">
        <v>184</v>
      </c>
      <c r="J167" s="109">
        <f>SUM(J169,J175)</f>
        <v>0</v>
      </c>
      <c r="K167" s="171" t="s">
        <v>184</v>
      </c>
      <c r="P167" s="8"/>
      <c r="Q167" s="8"/>
      <c r="R167" s="8"/>
      <c r="S167" s="8"/>
    </row>
    <row r="168" spans="1:19" s="26" customFormat="1" ht="12.75" hidden="1">
      <c r="A168" s="189">
        <v>3</v>
      </c>
      <c r="B168" s="177" t="s">
        <v>40</v>
      </c>
      <c r="C168" s="136">
        <f aca="true" t="shared" si="31" ref="C168:F169">C169</f>
        <v>0</v>
      </c>
      <c r="D168" s="27">
        <f t="shared" si="31"/>
        <v>0</v>
      </c>
      <c r="E168" s="136" t="e">
        <f t="shared" si="27"/>
        <v>#DIV/0!</v>
      </c>
      <c r="F168" s="27">
        <f t="shared" si="31"/>
        <v>0</v>
      </c>
      <c r="G168" s="171" t="e">
        <f>F168/D168*100</f>
        <v>#DIV/0!</v>
      </c>
      <c r="H168" s="109">
        <f>H169</f>
        <v>0</v>
      </c>
      <c r="I168" s="171" t="e">
        <f>H168/F168*100</f>
        <v>#DIV/0!</v>
      </c>
      <c r="J168" s="109">
        <f>J169</f>
        <v>0</v>
      </c>
      <c r="K168" s="171" t="e">
        <f>J168/H168*100</f>
        <v>#DIV/0!</v>
      </c>
      <c r="P168" s="8"/>
      <c r="Q168" s="8"/>
      <c r="R168" s="8"/>
      <c r="S168" s="8"/>
    </row>
    <row r="169" spans="1:11" s="26" customFormat="1" ht="12.75" hidden="1">
      <c r="A169" s="189">
        <v>34</v>
      </c>
      <c r="B169" s="72" t="s">
        <v>15</v>
      </c>
      <c r="C169" s="136">
        <f t="shared" si="31"/>
        <v>0</v>
      </c>
      <c r="D169" s="27">
        <f t="shared" si="31"/>
        <v>0</v>
      </c>
      <c r="E169" s="136" t="e">
        <f t="shared" si="27"/>
        <v>#DIV/0!</v>
      </c>
      <c r="F169" s="27">
        <f t="shared" si="31"/>
        <v>0</v>
      </c>
      <c r="G169" s="171" t="s">
        <v>184</v>
      </c>
      <c r="H169" s="109">
        <f>H170</f>
        <v>0</v>
      </c>
      <c r="I169" s="171" t="s">
        <v>184</v>
      </c>
      <c r="J169" s="109">
        <f>J170</f>
        <v>0</v>
      </c>
      <c r="K169" s="171" t="s">
        <v>184</v>
      </c>
    </row>
    <row r="170" spans="1:11" ht="13.5" customHeight="1" hidden="1">
      <c r="A170" s="189">
        <v>342</v>
      </c>
      <c r="B170" s="44" t="s">
        <v>106</v>
      </c>
      <c r="C170" s="136">
        <f>SUM(C171:C173)</f>
        <v>0</v>
      </c>
      <c r="D170" s="27">
        <f>SUM(D171:D173)</f>
        <v>0</v>
      </c>
      <c r="E170" s="136" t="e">
        <f t="shared" si="27"/>
        <v>#DIV/0!</v>
      </c>
      <c r="F170" s="27">
        <f>SUM(F171:F173)</f>
        <v>0</v>
      </c>
      <c r="G170" s="171" t="s">
        <v>184</v>
      </c>
      <c r="H170" s="109">
        <f>SUM(H171:H173)</f>
        <v>0</v>
      </c>
      <c r="I170" s="171" t="s">
        <v>184</v>
      </c>
      <c r="J170" s="109">
        <f>SUM(J171:J173)</f>
        <v>0</v>
      </c>
      <c r="K170" s="171" t="s">
        <v>184</v>
      </c>
    </row>
    <row r="171" spans="1:11" ht="25.5" customHeight="1" hidden="1">
      <c r="A171" s="192">
        <v>3422</v>
      </c>
      <c r="B171" s="156" t="s">
        <v>152</v>
      </c>
      <c r="C171" s="232">
        <v>0</v>
      </c>
      <c r="D171" s="25">
        <v>0</v>
      </c>
      <c r="E171" s="29" t="e">
        <f t="shared" si="27"/>
        <v>#DIV/0!</v>
      </c>
      <c r="F171" s="25">
        <v>0</v>
      </c>
      <c r="G171" s="175" t="s">
        <v>184</v>
      </c>
      <c r="H171" s="111">
        <v>0</v>
      </c>
      <c r="I171" s="175" t="s">
        <v>184</v>
      </c>
      <c r="J171" s="111">
        <v>0</v>
      </c>
      <c r="K171" s="175" t="s">
        <v>184</v>
      </c>
    </row>
    <row r="172" spans="1:11" ht="25.5" hidden="1">
      <c r="A172" s="193" t="s">
        <v>55</v>
      </c>
      <c r="B172" s="71" t="s">
        <v>95</v>
      </c>
      <c r="C172" s="232">
        <v>0</v>
      </c>
      <c r="D172" s="25">
        <v>0</v>
      </c>
      <c r="E172" s="29" t="e">
        <f t="shared" si="27"/>
        <v>#DIV/0!</v>
      </c>
      <c r="F172" s="25">
        <v>0</v>
      </c>
      <c r="G172" s="175" t="s">
        <v>184</v>
      </c>
      <c r="H172" s="111">
        <v>0</v>
      </c>
      <c r="I172" s="175" t="s">
        <v>184</v>
      </c>
      <c r="J172" s="111">
        <v>0</v>
      </c>
      <c r="K172" s="175" t="s">
        <v>184</v>
      </c>
    </row>
    <row r="173" spans="1:11" ht="25.5" hidden="1">
      <c r="A173" s="193">
        <v>3426</v>
      </c>
      <c r="B173" s="156" t="s">
        <v>177</v>
      </c>
      <c r="C173" s="232">
        <v>0</v>
      </c>
      <c r="D173" s="25">
        <v>0</v>
      </c>
      <c r="E173" s="29" t="e">
        <f t="shared" si="27"/>
        <v>#DIV/0!</v>
      </c>
      <c r="F173" s="25">
        <v>0</v>
      </c>
      <c r="G173" s="175" t="s">
        <v>184</v>
      </c>
      <c r="H173" s="111">
        <v>0</v>
      </c>
      <c r="I173" s="175" t="s">
        <v>184</v>
      </c>
      <c r="J173" s="111">
        <v>0</v>
      </c>
      <c r="K173" s="175" t="s">
        <v>184</v>
      </c>
    </row>
    <row r="174" spans="1:19" s="26" customFormat="1" ht="25.5" hidden="1">
      <c r="A174" s="194">
        <v>5</v>
      </c>
      <c r="B174" s="32" t="s">
        <v>23</v>
      </c>
      <c r="C174" s="136">
        <f>C175</f>
        <v>0</v>
      </c>
      <c r="D174" s="27">
        <f>D175</f>
        <v>0</v>
      </c>
      <c r="E174" s="29" t="e">
        <f t="shared" si="27"/>
        <v>#DIV/0!</v>
      </c>
      <c r="F174" s="27">
        <f>F175</f>
        <v>0</v>
      </c>
      <c r="G174" s="171" t="e">
        <f>F174/D174*100</f>
        <v>#DIV/0!</v>
      </c>
      <c r="H174" s="109">
        <f>H175</f>
        <v>0</v>
      </c>
      <c r="I174" s="171" t="e">
        <f>H174/F174*100</f>
        <v>#DIV/0!</v>
      </c>
      <c r="J174" s="109">
        <f>J175</f>
        <v>0</v>
      </c>
      <c r="K174" s="171" t="e">
        <f>J174/H174*100</f>
        <v>#DIV/0!</v>
      </c>
      <c r="P174" s="91"/>
      <c r="Q174" s="91"/>
      <c r="R174" s="91"/>
      <c r="S174" s="91"/>
    </row>
    <row r="175" spans="1:11" s="26" customFormat="1" ht="12.75" hidden="1">
      <c r="A175" s="194">
        <v>54</v>
      </c>
      <c r="B175" s="26" t="s">
        <v>97</v>
      </c>
      <c r="C175" s="136">
        <f>SUM(C176,C178,C180,C182)</f>
        <v>0</v>
      </c>
      <c r="D175" s="27">
        <f>SUM(D176,D178,D180,D182)</f>
        <v>0</v>
      </c>
      <c r="E175" s="136" t="e">
        <f t="shared" si="27"/>
        <v>#DIV/0!</v>
      </c>
      <c r="F175" s="27">
        <f>SUM(F176,F178,F180,F182)</f>
        <v>0</v>
      </c>
      <c r="G175" s="171" t="s">
        <v>184</v>
      </c>
      <c r="H175" s="109">
        <f>SUM(H176,H178,H180,H182)</f>
        <v>0</v>
      </c>
      <c r="I175" s="171" t="s">
        <v>184</v>
      </c>
      <c r="J175" s="109">
        <f>SUM(J176,J178,J180,J182)</f>
        <v>0</v>
      </c>
      <c r="K175" s="171" t="s">
        <v>184</v>
      </c>
    </row>
    <row r="176" spans="1:19" ht="24.75" customHeight="1" hidden="1">
      <c r="A176" s="194">
        <v>542</v>
      </c>
      <c r="B176" s="21" t="s">
        <v>153</v>
      </c>
      <c r="C176" s="136">
        <f>SUM(C177)</f>
        <v>0</v>
      </c>
      <c r="D176" s="27">
        <f>SUM(D177)</f>
        <v>0</v>
      </c>
      <c r="E176" s="136" t="e">
        <f t="shared" si="27"/>
        <v>#DIV/0!</v>
      </c>
      <c r="F176" s="27">
        <f>SUM(F177)</f>
        <v>0</v>
      </c>
      <c r="G176" s="171" t="s">
        <v>184</v>
      </c>
      <c r="H176" s="109">
        <f>SUM(H177)</f>
        <v>0</v>
      </c>
      <c r="I176" s="171" t="s">
        <v>184</v>
      </c>
      <c r="J176" s="109">
        <f>SUM(J177)</f>
        <v>0</v>
      </c>
      <c r="K176" s="171" t="s">
        <v>184</v>
      </c>
      <c r="P176" s="26"/>
      <c r="Q176" s="26"/>
      <c r="R176" s="26"/>
      <c r="S176" s="26"/>
    </row>
    <row r="177" spans="1:11" ht="25.5" customHeight="1" hidden="1">
      <c r="A177" s="193">
        <v>5422</v>
      </c>
      <c r="B177" s="24" t="s">
        <v>155</v>
      </c>
      <c r="C177" s="232">
        <v>0</v>
      </c>
      <c r="D177" s="25">
        <v>0</v>
      </c>
      <c r="E177" s="29" t="e">
        <f t="shared" si="27"/>
        <v>#DIV/0!</v>
      </c>
      <c r="F177" s="25">
        <v>0</v>
      </c>
      <c r="G177" s="175" t="s">
        <v>184</v>
      </c>
      <c r="H177" s="111">
        <v>0</v>
      </c>
      <c r="I177" s="175" t="s">
        <v>184</v>
      </c>
      <c r="J177" s="111">
        <v>0</v>
      </c>
      <c r="K177" s="175" t="s">
        <v>184</v>
      </c>
    </row>
    <row r="178" spans="1:11" ht="24.75" customHeight="1" hidden="1">
      <c r="A178" s="194">
        <v>543</v>
      </c>
      <c r="B178" s="21" t="s">
        <v>178</v>
      </c>
      <c r="C178" s="136">
        <f>SUM(C179)</f>
        <v>0</v>
      </c>
      <c r="D178" s="27">
        <f>SUM(D179)</f>
        <v>0</v>
      </c>
      <c r="E178" s="136" t="e">
        <f t="shared" si="27"/>
        <v>#DIV/0!</v>
      </c>
      <c r="F178" s="27">
        <f>SUM(F179)</f>
        <v>0</v>
      </c>
      <c r="G178" s="171" t="s">
        <v>184</v>
      </c>
      <c r="H178" s="109">
        <f>SUM(H179)</f>
        <v>0</v>
      </c>
      <c r="I178" s="171" t="s">
        <v>184</v>
      </c>
      <c r="J178" s="109">
        <f>SUM(J179)</f>
        <v>0</v>
      </c>
      <c r="K178" s="171" t="s">
        <v>184</v>
      </c>
    </row>
    <row r="179" spans="1:19" ht="25.5" customHeight="1" hidden="1">
      <c r="A179" s="193">
        <v>5431</v>
      </c>
      <c r="B179" s="4" t="s">
        <v>178</v>
      </c>
      <c r="C179" s="232">
        <v>0</v>
      </c>
      <c r="D179" s="25">
        <v>0</v>
      </c>
      <c r="E179" s="29" t="e">
        <f t="shared" si="27"/>
        <v>#DIV/0!</v>
      </c>
      <c r="F179" s="25">
        <v>0</v>
      </c>
      <c r="G179" s="175" t="e">
        <f>F179/D179*100</f>
        <v>#DIV/0!</v>
      </c>
      <c r="H179" s="111">
        <v>0</v>
      </c>
      <c r="I179" s="175" t="e">
        <f>H179/F179*100</f>
        <v>#DIV/0!</v>
      </c>
      <c r="J179" s="111">
        <v>0</v>
      </c>
      <c r="K179" s="175" t="s">
        <v>184</v>
      </c>
      <c r="P179" s="26"/>
      <c r="Q179" s="26"/>
      <c r="R179" s="26"/>
      <c r="S179" s="26"/>
    </row>
    <row r="180" spans="1:11" s="26" customFormat="1" ht="25.5" hidden="1">
      <c r="A180" s="194">
        <v>544</v>
      </c>
      <c r="B180" s="23" t="s">
        <v>98</v>
      </c>
      <c r="C180" s="136">
        <f>SUM(C181:C181)</f>
        <v>0</v>
      </c>
      <c r="D180" s="27">
        <f>SUM(D181:D181)</f>
        <v>0</v>
      </c>
      <c r="E180" s="136" t="e">
        <f t="shared" si="27"/>
        <v>#DIV/0!</v>
      </c>
      <c r="F180" s="27">
        <f>SUM(F181:F181)</f>
        <v>0</v>
      </c>
      <c r="G180" s="171" t="s">
        <v>184</v>
      </c>
      <c r="H180" s="109">
        <f>SUM(H181:H181)</f>
        <v>0</v>
      </c>
      <c r="I180" s="171" t="s">
        <v>184</v>
      </c>
      <c r="J180" s="109">
        <f>SUM(J181:J181)</f>
        <v>0</v>
      </c>
      <c r="K180" s="171" t="s">
        <v>184</v>
      </c>
    </row>
    <row r="181" spans="1:11" ht="25.5" hidden="1">
      <c r="A181" s="195">
        <v>5443</v>
      </c>
      <c r="B181" s="4" t="s">
        <v>109</v>
      </c>
      <c r="C181" s="232">
        <v>0</v>
      </c>
      <c r="D181" s="25">
        <v>0</v>
      </c>
      <c r="E181" s="29" t="e">
        <f t="shared" si="27"/>
        <v>#DIV/0!</v>
      </c>
      <c r="F181" s="25">
        <v>0</v>
      </c>
      <c r="G181" s="175" t="s">
        <v>184</v>
      </c>
      <c r="H181" s="111">
        <v>0</v>
      </c>
      <c r="I181" s="175" t="s">
        <v>184</v>
      </c>
      <c r="J181" s="111">
        <v>0</v>
      </c>
      <c r="K181" s="175" t="s">
        <v>184</v>
      </c>
    </row>
    <row r="182" spans="1:11" ht="12.75" customHeight="1" hidden="1">
      <c r="A182" s="187">
        <v>547</v>
      </c>
      <c r="B182" s="21" t="s">
        <v>197</v>
      </c>
      <c r="C182" s="233">
        <f>SUM(C183)</f>
        <v>0</v>
      </c>
      <c r="D182" s="27">
        <f>SUM(D183)</f>
        <v>0</v>
      </c>
      <c r="E182" s="136" t="e">
        <f>D182/C182*100</f>
        <v>#DIV/0!</v>
      </c>
      <c r="F182" s="27">
        <f>SUM(F183)</f>
        <v>0</v>
      </c>
      <c r="G182" s="171" t="s">
        <v>184</v>
      </c>
      <c r="H182" s="27">
        <f>SUM(H183)</f>
        <v>0</v>
      </c>
      <c r="I182" s="171" t="s">
        <v>184</v>
      </c>
      <c r="J182" s="27">
        <f>SUM(J183)</f>
        <v>0</v>
      </c>
      <c r="K182" s="171" t="s">
        <v>184</v>
      </c>
    </row>
    <row r="183" spans="1:11" ht="13.5" customHeight="1" hidden="1">
      <c r="A183" s="195">
        <v>5471</v>
      </c>
      <c r="B183" s="4" t="s">
        <v>198</v>
      </c>
      <c r="C183" s="232">
        <v>0</v>
      </c>
      <c r="D183" s="25">
        <v>0</v>
      </c>
      <c r="E183" s="29" t="e">
        <f>D183/C183*100</f>
        <v>#DIV/0!</v>
      </c>
      <c r="F183" s="25">
        <v>0</v>
      </c>
      <c r="G183" s="175" t="s">
        <v>184</v>
      </c>
      <c r="H183" s="25">
        <v>0</v>
      </c>
      <c r="I183" s="175" t="s">
        <v>184</v>
      </c>
      <c r="J183" s="25">
        <v>0</v>
      </c>
      <c r="K183" s="175" t="s">
        <v>184</v>
      </c>
    </row>
    <row r="184" spans="1:11" ht="12.75" customHeight="1" hidden="1">
      <c r="A184" s="73"/>
      <c r="B184" s="71"/>
      <c r="C184" s="29"/>
      <c r="D184" s="25"/>
      <c r="E184" s="29"/>
      <c r="F184" s="25"/>
      <c r="G184" s="171"/>
      <c r="H184" s="25"/>
      <c r="I184" s="186"/>
      <c r="J184" s="200"/>
      <c r="K184" s="186"/>
    </row>
    <row r="185" spans="1:19" s="91" customFormat="1" ht="28.5" customHeight="1" hidden="1">
      <c r="A185" s="148">
        <v>102</v>
      </c>
      <c r="B185" s="138" t="s">
        <v>73</v>
      </c>
      <c r="C185" s="136">
        <f>C187</f>
        <v>0</v>
      </c>
      <c r="D185" s="27">
        <f>D187</f>
        <v>0</v>
      </c>
      <c r="E185" s="136" t="e">
        <f t="shared" si="27"/>
        <v>#DIV/0!</v>
      </c>
      <c r="F185" s="27">
        <f>F187</f>
        <v>0</v>
      </c>
      <c r="G185" s="171" t="s">
        <v>184</v>
      </c>
      <c r="H185" s="27">
        <f>H187</f>
        <v>0</v>
      </c>
      <c r="I185" s="171" t="s">
        <v>184</v>
      </c>
      <c r="J185" s="27">
        <f>J187</f>
        <v>0</v>
      </c>
      <c r="K185" s="171" t="s">
        <v>184</v>
      </c>
      <c r="P185" s="8"/>
      <c r="Q185" s="8"/>
      <c r="R185" s="8"/>
      <c r="S185" s="8"/>
    </row>
    <row r="186" spans="1:19" s="26" customFormat="1" ht="13.5" customHeight="1" hidden="1">
      <c r="A186" s="73"/>
      <c r="B186" s="71"/>
      <c r="C186" s="29"/>
      <c r="D186" s="25"/>
      <c r="E186" s="29"/>
      <c r="F186" s="25"/>
      <c r="G186" s="171"/>
      <c r="H186" s="25"/>
      <c r="I186" s="171"/>
      <c r="J186" s="200"/>
      <c r="K186" s="171"/>
      <c r="P186" s="8"/>
      <c r="Q186" s="8"/>
      <c r="R186" s="8"/>
      <c r="S186" s="8"/>
    </row>
    <row r="187" spans="1:11" s="26" customFormat="1" ht="22.5" customHeight="1" hidden="1">
      <c r="A187" s="189" t="s">
        <v>72</v>
      </c>
      <c r="B187" s="191" t="s">
        <v>74</v>
      </c>
      <c r="C187" s="136">
        <f>C188+C192</f>
        <v>0</v>
      </c>
      <c r="D187" s="27">
        <f>D188+D192</f>
        <v>0</v>
      </c>
      <c r="E187" s="136" t="e">
        <f t="shared" si="27"/>
        <v>#DIV/0!</v>
      </c>
      <c r="F187" s="27">
        <f>F188+F192</f>
        <v>0</v>
      </c>
      <c r="G187" s="171" t="s">
        <v>184</v>
      </c>
      <c r="H187" s="27">
        <f>H188+H192</f>
        <v>0</v>
      </c>
      <c r="I187" s="171" t="s">
        <v>184</v>
      </c>
      <c r="J187" s="27">
        <f>J188+J192</f>
        <v>0</v>
      </c>
      <c r="K187" s="171" t="s">
        <v>184</v>
      </c>
    </row>
    <row r="188" spans="1:19" ht="13.5" customHeight="1" hidden="1">
      <c r="A188" s="189">
        <v>3</v>
      </c>
      <c r="B188" s="148" t="s">
        <v>40</v>
      </c>
      <c r="C188" s="136">
        <f aca="true" t="shared" si="32" ref="C188:J190">C189</f>
        <v>0</v>
      </c>
      <c r="D188" s="27">
        <f t="shared" si="32"/>
        <v>0</v>
      </c>
      <c r="E188" s="136" t="e">
        <f t="shared" si="27"/>
        <v>#DIV/0!</v>
      </c>
      <c r="F188" s="27">
        <f t="shared" si="32"/>
        <v>0</v>
      </c>
      <c r="G188" s="171" t="e">
        <f>F188/D188*100</f>
        <v>#DIV/0!</v>
      </c>
      <c r="H188" s="27">
        <f t="shared" si="32"/>
        <v>0</v>
      </c>
      <c r="I188" s="171" t="e">
        <f>H188/F188*100</f>
        <v>#DIV/0!</v>
      </c>
      <c r="J188" s="27">
        <f t="shared" si="32"/>
        <v>0</v>
      </c>
      <c r="K188" s="171" t="e">
        <f>J188/H188*100</f>
        <v>#DIV/0!</v>
      </c>
      <c r="P188" s="26"/>
      <c r="Q188" s="26"/>
      <c r="R188" s="26"/>
      <c r="S188" s="26"/>
    </row>
    <row r="189" spans="1:11" ht="12.75" hidden="1">
      <c r="A189" s="189">
        <v>34</v>
      </c>
      <c r="B189" s="72" t="s">
        <v>15</v>
      </c>
      <c r="C189" s="136">
        <f t="shared" si="32"/>
        <v>0</v>
      </c>
      <c r="D189" s="27">
        <f t="shared" si="32"/>
        <v>0</v>
      </c>
      <c r="E189" s="136" t="e">
        <f t="shared" si="27"/>
        <v>#DIV/0!</v>
      </c>
      <c r="F189" s="27">
        <f t="shared" si="32"/>
        <v>0</v>
      </c>
      <c r="G189" s="171" t="s">
        <v>184</v>
      </c>
      <c r="H189" s="27">
        <f t="shared" si="32"/>
        <v>0</v>
      </c>
      <c r="I189" s="171" t="s">
        <v>184</v>
      </c>
      <c r="J189" s="27">
        <f t="shared" si="32"/>
        <v>0</v>
      </c>
      <c r="K189" s="171" t="s">
        <v>184</v>
      </c>
    </row>
    <row r="190" spans="1:19" s="26" customFormat="1" ht="13.5" customHeight="1" hidden="1">
      <c r="A190" s="189">
        <v>342</v>
      </c>
      <c r="B190" s="44" t="s">
        <v>106</v>
      </c>
      <c r="C190" s="136">
        <f t="shared" si="32"/>
        <v>0</v>
      </c>
      <c r="D190" s="27">
        <f t="shared" si="32"/>
        <v>0</v>
      </c>
      <c r="E190" s="136" t="e">
        <f t="shared" si="27"/>
        <v>#DIV/0!</v>
      </c>
      <c r="F190" s="27">
        <f t="shared" si="32"/>
        <v>0</v>
      </c>
      <c r="G190" s="171" t="s">
        <v>184</v>
      </c>
      <c r="H190" s="27">
        <f t="shared" si="32"/>
        <v>0</v>
      </c>
      <c r="I190" s="171" t="s">
        <v>184</v>
      </c>
      <c r="J190" s="27">
        <f t="shared" si="32"/>
        <v>0</v>
      </c>
      <c r="K190" s="171" t="s">
        <v>184</v>
      </c>
      <c r="P190" s="8"/>
      <c r="Q190" s="8"/>
      <c r="R190" s="8"/>
      <c r="S190" s="8"/>
    </row>
    <row r="191" spans="1:19" s="26" customFormat="1" ht="15" customHeight="1" hidden="1">
      <c r="A191" s="193" t="s">
        <v>55</v>
      </c>
      <c r="B191" s="8" t="s">
        <v>95</v>
      </c>
      <c r="C191" s="232">
        <v>0</v>
      </c>
      <c r="D191" s="25">
        <v>0</v>
      </c>
      <c r="E191" s="29" t="e">
        <f t="shared" si="27"/>
        <v>#DIV/0!</v>
      </c>
      <c r="F191" s="25">
        <v>0</v>
      </c>
      <c r="G191" s="175" t="s">
        <v>184</v>
      </c>
      <c r="H191" s="25">
        <v>0</v>
      </c>
      <c r="I191" s="175" t="s">
        <v>184</v>
      </c>
      <c r="J191" s="25">
        <v>0</v>
      </c>
      <c r="K191" s="175" t="s">
        <v>184</v>
      </c>
      <c r="P191" s="8"/>
      <c r="Q191" s="8"/>
      <c r="R191" s="8"/>
      <c r="S191" s="8"/>
    </row>
    <row r="192" spans="1:11" ht="25.5" hidden="1">
      <c r="A192" s="189">
        <v>5</v>
      </c>
      <c r="B192" s="32" t="s">
        <v>23</v>
      </c>
      <c r="C192" s="136">
        <f aca="true" t="shared" si="33" ref="C192:J194">C193</f>
        <v>0</v>
      </c>
      <c r="D192" s="27">
        <f t="shared" si="33"/>
        <v>0</v>
      </c>
      <c r="E192" s="29" t="e">
        <f t="shared" si="27"/>
        <v>#DIV/0!</v>
      </c>
      <c r="F192" s="27">
        <f t="shared" si="33"/>
        <v>0</v>
      </c>
      <c r="G192" s="171" t="e">
        <f>F192/D192*100</f>
        <v>#DIV/0!</v>
      </c>
      <c r="H192" s="27">
        <f t="shared" si="33"/>
        <v>0</v>
      </c>
      <c r="I192" s="171" t="e">
        <f>H192/F192*100</f>
        <v>#DIV/0!</v>
      </c>
      <c r="J192" s="27">
        <f t="shared" si="33"/>
        <v>0</v>
      </c>
      <c r="K192" s="171" t="e">
        <f>J192/H192*100</f>
        <v>#DIV/0!</v>
      </c>
    </row>
    <row r="193" spans="1:19" ht="12.75" hidden="1">
      <c r="A193" s="194">
        <v>54</v>
      </c>
      <c r="B193" s="26" t="s">
        <v>97</v>
      </c>
      <c r="C193" s="136">
        <f t="shared" si="33"/>
        <v>0</v>
      </c>
      <c r="D193" s="27">
        <f t="shared" si="33"/>
        <v>0</v>
      </c>
      <c r="E193" s="136" t="e">
        <f t="shared" si="27"/>
        <v>#DIV/0!</v>
      </c>
      <c r="F193" s="27">
        <f t="shared" si="33"/>
        <v>0</v>
      </c>
      <c r="G193" s="171" t="s">
        <v>184</v>
      </c>
      <c r="H193" s="27">
        <f t="shared" si="33"/>
        <v>0</v>
      </c>
      <c r="I193" s="171" t="s">
        <v>184</v>
      </c>
      <c r="J193" s="27">
        <f t="shared" si="33"/>
        <v>0</v>
      </c>
      <c r="K193" s="171" t="s">
        <v>184</v>
      </c>
      <c r="P193" s="26"/>
      <c r="Q193" s="26"/>
      <c r="R193" s="26"/>
      <c r="S193" s="26"/>
    </row>
    <row r="194" spans="1:11" ht="12.75" customHeight="1" hidden="1">
      <c r="A194" s="194">
        <v>544</v>
      </c>
      <c r="B194" s="26" t="s">
        <v>98</v>
      </c>
      <c r="C194" s="136">
        <f t="shared" si="33"/>
        <v>0</v>
      </c>
      <c r="D194" s="27">
        <f t="shared" si="33"/>
        <v>0</v>
      </c>
      <c r="E194" s="136" t="e">
        <f t="shared" si="27"/>
        <v>#DIV/0!</v>
      </c>
      <c r="F194" s="27">
        <f t="shared" si="33"/>
        <v>0</v>
      </c>
      <c r="G194" s="171" t="s">
        <v>184</v>
      </c>
      <c r="H194" s="27">
        <f t="shared" si="33"/>
        <v>0</v>
      </c>
      <c r="I194" s="171" t="s">
        <v>184</v>
      </c>
      <c r="J194" s="27">
        <f t="shared" si="33"/>
        <v>0</v>
      </c>
      <c r="K194" s="171" t="s">
        <v>184</v>
      </c>
    </row>
    <row r="195" spans="1:11" ht="13.5" customHeight="1" hidden="1">
      <c r="A195" s="195">
        <v>5446</v>
      </c>
      <c r="B195" s="8" t="s">
        <v>110</v>
      </c>
      <c r="C195" s="232">
        <v>0</v>
      </c>
      <c r="D195" s="25">
        <v>0</v>
      </c>
      <c r="E195" s="29" t="e">
        <f t="shared" si="27"/>
        <v>#DIV/0!</v>
      </c>
      <c r="F195" s="25">
        <v>0</v>
      </c>
      <c r="G195" s="175" t="s">
        <v>184</v>
      </c>
      <c r="H195" s="25">
        <v>0</v>
      </c>
      <c r="I195" s="175" t="s">
        <v>184</v>
      </c>
      <c r="J195" s="25">
        <v>0</v>
      </c>
      <c r="K195" s="175" t="s">
        <v>184</v>
      </c>
    </row>
    <row r="196" spans="1:11" ht="13.5" customHeight="1" hidden="1">
      <c r="A196" s="73"/>
      <c r="B196" s="71"/>
      <c r="C196" s="29"/>
      <c r="D196" s="25"/>
      <c r="E196" s="29"/>
      <c r="F196" s="8"/>
      <c r="G196" s="186"/>
      <c r="H196" s="8"/>
      <c r="J196" s="8"/>
      <c r="K196" s="171"/>
    </row>
    <row r="197" spans="1:19" ht="13.5" customHeight="1" hidden="1">
      <c r="A197" s="49">
        <v>5003</v>
      </c>
      <c r="B197" s="23" t="s">
        <v>84</v>
      </c>
      <c r="C197" s="136">
        <f>C200</f>
        <v>0</v>
      </c>
      <c r="D197" s="27">
        <f>D200</f>
        <v>0</v>
      </c>
      <c r="E197" s="136" t="e">
        <f>D197/C197*100</f>
        <v>#DIV/0!</v>
      </c>
      <c r="F197" s="27">
        <f>F200</f>
        <v>0</v>
      </c>
      <c r="G197" s="171" t="s">
        <v>184</v>
      </c>
      <c r="H197" s="27">
        <f>H200</f>
        <v>0</v>
      </c>
      <c r="I197" s="171" t="s">
        <v>184</v>
      </c>
      <c r="J197" s="27">
        <f>J200</f>
        <v>0</v>
      </c>
      <c r="K197" s="171" t="s">
        <v>184</v>
      </c>
      <c r="P197" s="26"/>
      <c r="Q197" s="26"/>
      <c r="R197" s="26"/>
      <c r="S197" s="26"/>
    </row>
    <row r="198" spans="1:11" s="26" customFormat="1" ht="13.5" customHeight="1" hidden="1">
      <c r="A198" s="49"/>
      <c r="B198" s="23"/>
      <c r="C198" s="136"/>
      <c r="D198" s="27"/>
      <c r="E198" s="136"/>
      <c r="F198" s="27"/>
      <c r="G198" s="171"/>
      <c r="H198" s="27"/>
      <c r="I198" s="171"/>
      <c r="J198" s="27"/>
      <c r="K198" s="171"/>
    </row>
    <row r="199" spans="1:11" s="26" customFormat="1" ht="13.5" customHeight="1" hidden="1">
      <c r="A199" s="226" t="s">
        <v>216</v>
      </c>
      <c r="B199" s="23" t="s">
        <v>84</v>
      </c>
      <c r="C199" s="136">
        <f aca="true" t="shared" si="34" ref="C199:J200">C200</f>
        <v>0</v>
      </c>
      <c r="D199" s="27">
        <f t="shared" si="34"/>
        <v>0</v>
      </c>
      <c r="E199" s="136" t="e">
        <f aca="true" t="shared" si="35" ref="E199:E205">D199/C199*100</f>
        <v>#DIV/0!</v>
      </c>
      <c r="F199" s="27">
        <f t="shared" si="34"/>
        <v>0</v>
      </c>
      <c r="G199" s="171" t="s">
        <v>184</v>
      </c>
      <c r="H199" s="27">
        <f t="shared" si="34"/>
        <v>0</v>
      </c>
      <c r="I199" s="171" t="s">
        <v>184</v>
      </c>
      <c r="J199" s="27">
        <f t="shared" si="34"/>
        <v>0</v>
      </c>
      <c r="K199" s="171" t="s">
        <v>184</v>
      </c>
    </row>
    <row r="200" spans="1:11" ht="12.75" customHeight="1" hidden="1">
      <c r="A200" s="189">
        <v>5</v>
      </c>
      <c r="B200" s="32" t="s">
        <v>23</v>
      </c>
      <c r="C200" s="136">
        <f t="shared" si="34"/>
        <v>0</v>
      </c>
      <c r="D200" s="27">
        <f t="shared" si="34"/>
        <v>0</v>
      </c>
      <c r="E200" s="136" t="e">
        <f t="shared" si="35"/>
        <v>#DIV/0!</v>
      </c>
      <c r="F200" s="27">
        <f t="shared" si="34"/>
        <v>0</v>
      </c>
      <c r="G200" s="171" t="s">
        <v>184</v>
      </c>
      <c r="H200" s="27">
        <f t="shared" si="34"/>
        <v>0</v>
      </c>
      <c r="I200" s="171" t="s">
        <v>184</v>
      </c>
      <c r="J200" s="27">
        <f t="shared" si="34"/>
        <v>0</v>
      </c>
      <c r="K200" s="171" t="s">
        <v>184</v>
      </c>
    </row>
    <row r="201" spans="1:11" ht="12.75" hidden="1">
      <c r="A201" s="194">
        <v>51</v>
      </c>
      <c r="B201" s="23" t="s">
        <v>188</v>
      </c>
      <c r="C201" s="136">
        <f>C204+C202</f>
        <v>0</v>
      </c>
      <c r="D201" s="27">
        <f>D204+D202</f>
        <v>0</v>
      </c>
      <c r="E201" s="136" t="e">
        <f t="shared" si="35"/>
        <v>#DIV/0!</v>
      </c>
      <c r="F201" s="27">
        <f>F204+F202</f>
        <v>0</v>
      </c>
      <c r="G201" s="171" t="s">
        <v>184</v>
      </c>
      <c r="H201" s="27">
        <f>H204</f>
        <v>0</v>
      </c>
      <c r="I201" s="171" t="s">
        <v>184</v>
      </c>
      <c r="J201" s="27">
        <f>J204</f>
        <v>0</v>
      </c>
      <c r="K201" s="171" t="s">
        <v>184</v>
      </c>
    </row>
    <row r="202" spans="1:11" ht="12.75" customHeight="1" hidden="1">
      <c r="A202" s="194">
        <v>514</v>
      </c>
      <c r="B202" s="26" t="s">
        <v>193</v>
      </c>
      <c r="C202" s="136">
        <f>SUM(C203:C203)</f>
        <v>0</v>
      </c>
      <c r="D202" s="27">
        <f>SUM(D203:D203)</f>
        <v>0</v>
      </c>
      <c r="E202" s="136" t="e">
        <f t="shared" si="35"/>
        <v>#DIV/0!</v>
      </c>
      <c r="F202" s="27">
        <f>SUM(F203:F203)</f>
        <v>0</v>
      </c>
      <c r="G202" s="171" t="s">
        <v>184</v>
      </c>
      <c r="H202" s="27">
        <f>SUM(H203:H203)</f>
        <v>0</v>
      </c>
      <c r="I202" s="171" t="s">
        <v>184</v>
      </c>
      <c r="J202" s="27">
        <f>SUM(J203:J203)</f>
        <v>0</v>
      </c>
      <c r="K202" s="171" t="s">
        <v>184</v>
      </c>
    </row>
    <row r="203" spans="1:19" ht="12.75" hidden="1">
      <c r="A203" s="193">
        <v>5141</v>
      </c>
      <c r="B203" s="4" t="s">
        <v>217</v>
      </c>
      <c r="C203" s="232">
        <v>0</v>
      </c>
      <c r="D203" s="25">
        <v>0</v>
      </c>
      <c r="E203" s="136" t="e">
        <f t="shared" si="35"/>
        <v>#DIV/0!</v>
      </c>
      <c r="F203" s="25">
        <v>0</v>
      </c>
      <c r="G203" s="171" t="s">
        <v>184</v>
      </c>
      <c r="H203" s="25">
        <v>0</v>
      </c>
      <c r="I203" s="175" t="s">
        <v>184</v>
      </c>
      <c r="J203" s="25">
        <v>0</v>
      </c>
      <c r="K203" s="175" t="s">
        <v>184</v>
      </c>
      <c r="P203" s="26"/>
      <c r="Q203" s="26"/>
      <c r="R203" s="26"/>
      <c r="S203" s="26"/>
    </row>
    <row r="204" spans="1:19" s="26" customFormat="1" ht="12.75" hidden="1">
      <c r="A204" s="194">
        <v>518</v>
      </c>
      <c r="B204" s="26" t="s">
        <v>189</v>
      </c>
      <c r="C204" s="136">
        <f>SUM(C205:C205)</f>
        <v>0</v>
      </c>
      <c r="D204" s="27">
        <f>SUM(D205:D205)</f>
        <v>0</v>
      </c>
      <c r="E204" s="136" t="e">
        <f t="shared" si="35"/>
        <v>#DIV/0!</v>
      </c>
      <c r="F204" s="27">
        <f>SUM(F205:F205)</f>
        <v>0</v>
      </c>
      <c r="G204" s="171" t="s">
        <v>184</v>
      </c>
      <c r="H204" s="27">
        <f>SUM(H205:H205)</f>
        <v>0</v>
      </c>
      <c r="I204" s="171" t="s">
        <v>184</v>
      </c>
      <c r="J204" s="27">
        <f>SUM(J205:J205)</f>
        <v>0</v>
      </c>
      <c r="K204" s="171" t="s">
        <v>184</v>
      </c>
      <c r="P204" s="8"/>
      <c r="Q204" s="8"/>
      <c r="R204" s="8"/>
      <c r="S204" s="8"/>
    </row>
    <row r="205" spans="1:11" ht="25.5" hidden="1">
      <c r="A205" s="193">
        <v>5181</v>
      </c>
      <c r="B205" s="4" t="s">
        <v>190</v>
      </c>
      <c r="C205" s="29">
        <v>0</v>
      </c>
      <c r="D205" s="25">
        <v>0</v>
      </c>
      <c r="E205" s="29" t="e">
        <f t="shared" si="35"/>
        <v>#DIV/0!</v>
      </c>
      <c r="F205" s="25">
        <v>0</v>
      </c>
      <c r="G205" s="175" t="s">
        <v>184</v>
      </c>
      <c r="H205" s="25">
        <v>0</v>
      </c>
      <c r="I205" s="175" t="s">
        <v>184</v>
      </c>
      <c r="J205" s="25">
        <v>0</v>
      </c>
      <c r="K205" s="175" t="s">
        <v>184</v>
      </c>
    </row>
    <row r="206" spans="1:11" ht="12.75" hidden="1">
      <c r="A206" s="187"/>
      <c r="B206" s="23"/>
      <c r="C206" s="234"/>
      <c r="D206" s="27"/>
      <c r="E206" s="29"/>
      <c r="F206" s="27"/>
      <c r="G206" s="186"/>
      <c r="H206" s="27"/>
      <c r="I206" s="186"/>
      <c r="J206" s="27"/>
      <c r="K206" s="186"/>
    </row>
    <row r="207" spans="1:11" ht="12.75" hidden="1">
      <c r="A207" s="148">
        <v>104</v>
      </c>
      <c r="B207" s="108" t="s">
        <v>93</v>
      </c>
      <c r="C207" s="136">
        <f>C210</f>
        <v>0</v>
      </c>
      <c r="D207" s="27">
        <f>D210</f>
        <v>0</v>
      </c>
      <c r="E207" s="136" t="e">
        <f t="shared" si="27"/>
        <v>#DIV/0!</v>
      </c>
      <c r="F207" s="109">
        <f>F210</f>
        <v>0</v>
      </c>
      <c r="G207" s="171" t="s">
        <v>184</v>
      </c>
      <c r="H207" s="109">
        <f>H210</f>
        <v>0</v>
      </c>
      <c r="I207" s="171" t="s">
        <v>184</v>
      </c>
      <c r="J207" s="109">
        <f>J210</f>
        <v>0</v>
      </c>
      <c r="K207" s="171" t="s">
        <v>184</v>
      </c>
    </row>
    <row r="208" spans="1:19" s="26" customFormat="1" ht="12.75" hidden="1">
      <c r="A208" s="148"/>
      <c r="B208" s="108"/>
      <c r="C208" s="136"/>
      <c r="D208" s="27"/>
      <c r="E208" s="136"/>
      <c r="F208" s="109"/>
      <c r="G208" s="171"/>
      <c r="H208" s="109"/>
      <c r="I208" s="171"/>
      <c r="J208" s="109"/>
      <c r="K208" s="171"/>
      <c r="P208" s="8"/>
      <c r="Q208" s="8"/>
      <c r="R208" s="8"/>
      <c r="S208" s="8"/>
    </row>
    <row r="209" spans="1:19" s="26" customFormat="1" ht="12.75" hidden="1">
      <c r="A209" s="138" t="s">
        <v>92</v>
      </c>
      <c r="B209" s="108" t="s">
        <v>93</v>
      </c>
      <c r="C209" s="136">
        <f aca="true" t="shared" si="36" ref="C209:F210">SUM(C210)</f>
        <v>0</v>
      </c>
      <c r="D209" s="27">
        <f t="shared" si="36"/>
        <v>0</v>
      </c>
      <c r="E209" s="136" t="e">
        <f t="shared" si="27"/>
        <v>#DIV/0!</v>
      </c>
      <c r="F209" s="109">
        <f t="shared" si="36"/>
        <v>0</v>
      </c>
      <c r="G209" s="171" t="s">
        <v>184</v>
      </c>
      <c r="H209" s="109">
        <f>SUM(H210)</f>
        <v>0</v>
      </c>
      <c r="I209" s="171" t="s">
        <v>184</v>
      </c>
      <c r="J209" s="109">
        <f>SUM(J210)</f>
        <v>0</v>
      </c>
      <c r="K209" s="171" t="s">
        <v>184</v>
      </c>
      <c r="P209" s="8"/>
      <c r="Q209" s="8"/>
      <c r="R209" s="8"/>
      <c r="S209" s="8"/>
    </row>
    <row r="210" spans="1:19" s="26" customFormat="1" ht="12.75" hidden="1">
      <c r="A210" s="138">
        <v>5</v>
      </c>
      <c r="B210" s="119" t="s">
        <v>23</v>
      </c>
      <c r="C210" s="136">
        <f t="shared" si="36"/>
        <v>0</v>
      </c>
      <c r="D210" s="27">
        <f t="shared" si="36"/>
        <v>0</v>
      </c>
      <c r="E210" s="136" t="e">
        <f t="shared" si="27"/>
        <v>#DIV/0!</v>
      </c>
      <c r="F210" s="109">
        <f t="shared" si="36"/>
        <v>0</v>
      </c>
      <c r="G210" s="171" t="e">
        <f aca="true" t="shared" si="37" ref="G210:G217">F210/D210*100</f>
        <v>#DIV/0!</v>
      </c>
      <c r="H210" s="109">
        <f>SUM(H211)</f>
        <v>0</v>
      </c>
      <c r="I210" s="171" t="s">
        <v>184</v>
      </c>
      <c r="J210" s="109">
        <f>SUM(J211)</f>
        <v>0</v>
      </c>
      <c r="K210" s="171" t="s">
        <v>184</v>
      </c>
      <c r="P210" s="8"/>
      <c r="Q210" s="8"/>
      <c r="R210" s="8"/>
      <c r="S210" s="8"/>
    </row>
    <row r="211" spans="1:11" ht="12.75" hidden="1">
      <c r="A211" s="148">
        <v>53</v>
      </c>
      <c r="B211" s="108" t="s">
        <v>82</v>
      </c>
      <c r="C211" s="136">
        <f>SUM(C212,C214,C216)</f>
        <v>0</v>
      </c>
      <c r="D211" s="27">
        <f>SUM(D212,D214,D216)</f>
        <v>0</v>
      </c>
      <c r="E211" s="136" t="e">
        <f t="shared" si="27"/>
        <v>#DIV/0!</v>
      </c>
      <c r="F211" s="109">
        <f>SUM(F212,F214,F216)</f>
        <v>0</v>
      </c>
      <c r="G211" s="171" t="s">
        <v>184</v>
      </c>
      <c r="H211" s="109">
        <f>SUM(H212,H214,H216)</f>
        <v>0</v>
      </c>
      <c r="I211" s="171" t="s">
        <v>184</v>
      </c>
      <c r="J211" s="109">
        <f>SUM(J212,J214,J216)</f>
        <v>0</v>
      </c>
      <c r="K211" s="171" t="s">
        <v>184</v>
      </c>
    </row>
    <row r="212" spans="1:11" ht="12.75" customHeight="1" hidden="1">
      <c r="A212" s="148">
        <v>534</v>
      </c>
      <c r="B212" s="108" t="s">
        <v>83</v>
      </c>
      <c r="C212" s="110">
        <f>SUM(C213)</f>
        <v>0</v>
      </c>
      <c r="D212" s="109">
        <f>SUM(D213)</f>
        <v>0</v>
      </c>
      <c r="E212" s="29" t="e">
        <f>D212/C212*100</f>
        <v>#DIV/0!</v>
      </c>
      <c r="F212" s="109">
        <f>SUM(F213)</f>
        <v>0</v>
      </c>
      <c r="G212" s="171" t="e">
        <f t="shared" si="37"/>
        <v>#DIV/0!</v>
      </c>
      <c r="H212" s="109">
        <f>SUM(H213)</f>
        <v>0</v>
      </c>
      <c r="I212" s="171" t="e">
        <f aca="true" t="shared" si="38" ref="I212:I217">H212/F212*100</f>
        <v>#DIV/0!</v>
      </c>
      <c r="J212" s="109">
        <f>SUM(J213)</f>
        <v>0</v>
      </c>
      <c r="K212" s="171" t="e">
        <f aca="true" t="shared" si="39" ref="K212:K217">J212/H212*100</f>
        <v>#DIV/0!</v>
      </c>
    </row>
    <row r="213" spans="1:11" ht="12.75" customHeight="1" hidden="1">
      <c r="A213" s="193">
        <v>5341</v>
      </c>
      <c r="B213" s="24" t="s">
        <v>78</v>
      </c>
      <c r="C213" s="29">
        <v>0</v>
      </c>
      <c r="D213" s="25">
        <v>0</v>
      </c>
      <c r="E213" s="29" t="e">
        <f>D213/C213*100</f>
        <v>#DIV/0!</v>
      </c>
      <c r="F213" s="111">
        <v>0</v>
      </c>
      <c r="G213" s="171" t="e">
        <f t="shared" si="37"/>
        <v>#DIV/0!</v>
      </c>
      <c r="H213" s="111">
        <v>0</v>
      </c>
      <c r="I213" s="171" t="e">
        <f t="shared" si="38"/>
        <v>#DIV/0!</v>
      </c>
      <c r="J213" s="111">
        <v>0</v>
      </c>
      <c r="K213" s="171" t="e">
        <f t="shared" si="39"/>
        <v>#DIV/0!</v>
      </c>
    </row>
    <row r="214" spans="1:19" s="26" customFormat="1" ht="25.5" hidden="1">
      <c r="A214" s="49">
        <v>532</v>
      </c>
      <c r="B214" s="72" t="s">
        <v>167</v>
      </c>
      <c r="C214" s="110">
        <f>SUM(C215)</f>
        <v>0</v>
      </c>
      <c r="D214" s="109">
        <f>SUM(D215)</f>
        <v>0</v>
      </c>
      <c r="E214" s="136" t="e">
        <f>D214/C214*100</f>
        <v>#DIV/0!</v>
      </c>
      <c r="F214" s="109">
        <f>SUM(F215)</f>
        <v>0</v>
      </c>
      <c r="G214" s="171" t="s">
        <v>184</v>
      </c>
      <c r="H214" s="109">
        <f>SUM(H215)</f>
        <v>0</v>
      </c>
      <c r="I214" s="171" t="s">
        <v>184</v>
      </c>
      <c r="J214" s="109">
        <f>SUM(J215)</f>
        <v>0</v>
      </c>
      <c r="K214" s="171" t="s">
        <v>184</v>
      </c>
      <c r="P214" s="8"/>
      <c r="Q214" s="8"/>
      <c r="R214" s="8"/>
      <c r="S214" s="8"/>
    </row>
    <row r="215" spans="1:11" ht="25.5" hidden="1">
      <c r="A215" s="75">
        <v>5321</v>
      </c>
      <c r="B215" s="76" t="s">
        <v>167</v>
      </c>
      <c r="C215" s="235">
        <v>0</v>
      </c>
      <c r="D215" s="111">
        <v>0</v>
      </c>
      <c r="E215" s="36">
        <v>0</v>
      </c>
      <c r="F215" s="111">
        <v>0</v>
      </c>
      <c r="G215" s="171" t="s">
        <v>184</v>
      </c>
      <c r="H215" s="111">
        <v>0</v>
      </c>
      <c r="I215" s="171" t="s">
        <v>184</v>
      </c>
      <c r="J215" s="111">
        <v>0</v>
      </c>
      <c r="K215" s="171" t="s">
        <v>184</v>
      </c>
    </row>
    <row r="216" spans="1:11" ht="25.5" hidden="1">
      <c r="A216" s="180">
        <v>534</v>
      </c>
      <c r="B216" s="181" t="s">
        <v>83</v>
      </c>
      <c r="C216" s="236"/>
      <c r="D216" s="182">
        <f>SUM(D217)</f>
        <v>0</v>
      </c>
      <c r="E216" s="213"/>
      <c r="F216" s="182">
        <f>SUM(F217)</f>
        <v>0</v>
      </c>
      <c r="G216" s="183" t="e">
        <f t="shared" si="37"/>
        <v>#DIV/0!</v>
      </c>
      <c r="H216" s="182">
        <f>SUM(H217)</f>
        <v>0</v>
      </c>
      <c r="I216" s="183" t="e">
        <f t="shared" si="38"/>
        <v>#DIV/0!</v>
      </c>
      <c r="J216" s="182">
        <f>SUM(J217)</f>
        <v>0</v>
      </c>
      <c r="K216" s="183" t="e">
        <f t="shared" si="39"/>
        <v>#DIV/0!</v>
      </c>
    </row>
    <row r="217" spans="1:11" ht="25.5" hidden="1">
      <c r="A217" s="102">
        <v>5341</v>
      </c>
      <c r="B217" s="101" t="s">
        <v>78</v>
      </c>
      <c r="C217" s="237"/>
      <c r="D217" s="93">
        <v>0</v>
      </c>
      <c r="E217" s="214"/>
      <c r="F217" s="93">
        <v>0</v>
      </c>
      <c r="G217" s="100" t="e">
        <f t="shared" si="37"/>
        <v>#DIV/0!</v>
      </c>
      <c r="H217" s="93">
        <v>0</v>
      </c>
      <c r="I217" s="100" t="e">
        <f t="shared" si="38"/>
        <v>#DIV/0!</v>
      </c>
      <c r="J217" s="93">
        <v>0</v>
      </c>
      <c r="K217" s="100" t="e">
        <f t="shared" si="39"/>
        <v>#DIV/0!</v>
      </c>
    </row>
    <row r="218" spans="1:11" ht="12.75">
      <c r="A218" s="74"/>
      <c r="B218" s="23"/>
      <c r="C218" s="234"/>
      <c r="I218" s="36"/>
      <c r="K218" s="36"/>
    </row>
    <row r="219" spans="1:11" ht="12.75">
      <c r="A219" s="75"/>
      <c r="B219" s="76"/>
      <c r="C219" s="238"/>
      <c r="I219" s="36"/>
      <c r="K219" s="36"/>
    </row>
    <row r="220" spans="1:11" ht="12.75">
      <c r="A220" s="73"/>
      <c r="B220" s="71"/>
      <c r="C220" s="239"/>
      <c r="I220" s="36"/>
      <c r="K220" s="36"/>
    </row>
    <row r="221" spans="1:11" ht="12.75">
      <c r="A221" s="73"/>
      <c r="B221" s="71"/>
      <c r="C221" s="239"/>
      <c r="I221" s="36"/>
      <c r="K221" s="36"/>
    </row>
    <row r="222" spans="1:11" ht="12.75">
      <c r="A222" s="49"/>
      <c r="B222" s="72"/>
      <c r="C222" s="240"/>
      <c r="I222" s="36"/>
      <c r="K222" s="36"/>
    </row>
    <row r="223" spans="9:11" ht="12.75">
      <c r="I223" s="36"/>
      <c r="K223" s="36"/>
    </row>
    <row r="224" spans="1:11" ht="12.75">
      <c r="A224" s="74"/>
      <c r="B224" s="23"/>
      <c r="C224" s="234"/>
      <c r="I224" s="36"/>
      <c r="K224" s="36"/>
    </row>
    <row r="225" spans="1:11" ht="12.75">
      <c r="A225" s="73"/>
      <c r="B225" s="76"/>
      <c r="C225" s="238"/>
      <c r="I225" s="36"/>
      <c r="K225" s="36"/>
    </row>
    <row r="226" spans="1:11" ht="12.75">
      <c r="A226" s="73"/>
      <c r="B226" s="76"/>
      <c r="C226" s="238"/>
      <c r="I226" s="36"/>
      <c r="K226" s="36"/>
    </row>
    <row r="227" spans="1:11" ht="12.75">
      <c r="A227" s="73"/>
      <c r="B227" s="71"/>
      <c r="C227" s="239"/>
      <c r="I227" s="36"/>
      <c r="K227" s="36"/>
    </row>
    <row r="228" spans="1:11" ht="12.75">
      <c r="A228" s="73"/>
      <c r="B228" s="71"/>
      <c r="C228" s="239"/>
      <c r="I228" s="36"/>
      <c r="K228" s="36"/>
    </row>
    <row r="229" spans="9:11" ht="12.75">
      <c r="I229" s="36"/>
      <c r="K229" s="36"/>
    </row>
    <row r="230" spans="1:11" ht="12.75">
      <c r="A230" s="74"/>
      <c r="B230" s="23"/>
      <c r="C230" s="234"/>
      <c r="I230" s="36"/>
      <c r="K230" s="36"/>
    </row>
    <row r="231" spans="1:11" ht="12.75">
      <c r="A231" s="73"/>
      <c r="B231" s="76"/>
      <c r="C231" s="238"/>
      <c r="I231" s="36"/>
      <c r="K231" s="36"/>
    </row>
    <row r="232" spans="1:11" ht="12.75">
      <c r="A232" s="79"/>
      <c r="B232" s="80"/>
      <c r="C232" s="242"/>
      <c r="I232" s="36"/>
      <c r="K232" s="36"/>
    </row>
    <row r="233" spans="1:11" ht="12.75">
      <c r="A233" s="74"/>
      <c r="B233" s="23"/>
      <c r="C233" s="234"/>
      <c r="I233" s="36"/>
      <c r="K233" s="36"/>
    </row>
    <row r="234" spans="1:11" ht="12.75">
      <c r="A234" s="73"/>
      <c r="B234" s="76"/>
      <c r="C234" s="238"/>
      <c r="I234" s="36"/>
      <c r="K234" s="36"/>
    </row>
    <row r="235" spans="9:11" ht="12.75">
      <c r="I235" s="36"/>
      <c r="K235" s="36"/>
    </row>
    <row r="236" spans="1:11" ht="12.75">
      <c r="A236" s="49"/>
      <c r="B236" s="72"/>
      <c r="C236" s="240"/>
      <c r="I236" s="36"/>
      <c r="K236" s="36"/>
    </row>
    <row r="237" spans="1:3" ht="12.75">
      <c r="A237" s="73"/>
      <c r="B237" s="71"/>
      <c r="C237" s="239"/>
    </row>
    <row r="238" spans="1:3" ht="12.75">
      <c r="A238" s="75"/>
      <c r="B238" s="76"/>
      <c r="C238" s="238"/>
    </row>
    <row r="240" spans="1:3" ht="12.75">
      <c r="A240" s="49"/>
      <c r="B240" s="80"/>
      <c r="C240" s="242"/>
    </row>
    <row r="241" spans="1:3" ht="12.75">
      <c r="A241" s="75"/>
      <c r="B241" s="76"/>
      <c r="C241" s="238"/>
    </row>
    <row r="242" spans="1:3" ht="12.75">
      <c r="A242" s="81"/>
      <c r="B242" s="82"/>
      <c r="C242" s="243"/>
    </row>
    <row r="244" spans="1:3" ht="12.75">
      <c r="A244" s="77"/>
      <c r="B244" s="78"/>
      <c r="C244" s="244"/>
    </row>
    <row r="246" spans="1:3" ht="12.75">
      <c r="A246" s="79"/>
      <c r="B246" s="80"/>
      <c r="C246" s="242"/>
    </row>
    <row r="248" spans="1:3" ht="12.75">
      <c r="A248" s="79"/>
      <c r="B248" s="80"/>
      <c r="C248" s="242"/>
    </row>
    <row r="250" spans="1:3" ht="12.75">
      <c r="A250" s="81"/>
      <c r="B250" s="82"/>
      <c r="C250" s="243"/>
    </row>
    <row r="252" spans="1:3" ht="12.75">
      <c r="A252" s="77"/>
      <c r="B252" s="78"/>
      <c r="C252" s="244"/>
    </row>
    <row r="254" spans="1:3" ht="12.75">
      <c r="A254" s="79"/>
      <c r="B254" s="80"/>
      <c r="C254" s="242"/>
    </row>
    <row r="256" spans="1:3" ht="12.75">
      <c r="A256" s="79"/>
      <c r="B256" s="80"/>
      <c r="C256" s="242"/>
    </row>
    <row r="258" spans="1:3" ht="12.75">
      <c r="A258" s="81"/>
      <c r="B258" s="82"/>
      <c r="C258" s="243"/>
    </row>
    <row r="260" spans="1:3" ht="12.75">
      <c r="A260" s="77"/>
      <c r="B260" s="78"/>
      <c r="C260" s="244"/>
    </row>
    <row r="261" spans="1:3" ht="12.75">
      <c r="A261" s="77"/>
      <c r="B261" s="78"/>
      <c r="C261" s="244"/>
    </row>
    <row r="263" spans="1:3" ht="12.75">
      <c r="A263" s="79"/>
      <c r="B263" s="80"/>
      <c r="C263" s="242"/>
    </row>
    <row r="265" spans="1:3" ht="12.75">
      <c r="A265" s="79"/>
      <c r="B265" s="80"/>
      <c r="C265" s="242"/>
    </row>
    <row r="267" spans="1:3" ht="12.75">
      <c r="A267" s="79"/>
      <c r="B267" s="80"/>
      <c r="C267" s="242"/>
    </row>
    <row r="269" spans="1:3" ht="12.75">
      <c r="A269" s="79"/>
      <c r="B269" s="80"/>
      <c r="C269" s="242"/>
    </row>
    <row r="272" spans="1:3" ht="12.75">
      <c r="A272" s="83"/>
      <c r="B272" s="80"/>
      <c r="C272" s="242"/>
    </row>
    <row r="274" spans="1:3" ht="12.75">
      <c r="A274" s="83"/>
      <c r="B274" s="80"/>
      <c r="C274" s="242"/>
    </row>
    <row r="276" spans="1:3" ht="12.75">
      <c r="A276" s="83"/>
      <c r="B276" s="82"/>
      <c r="C276" s="243"/>
    </row>
    <row r="277" spans="1:3" ht="12.75">
      <c r="A277" s="77"/>
      <c r="B277" s="78"/>
      <c r="C277" s="244"/>
    </row>
    <row r="279" spans="1:3" ht="12.75">
      <c r="A279" s="79"/>
      <c r="B279" s="80"/>
      <c r="C279" s="242"/>
    </row>
    <row r="281" spans="1:3" ht="12.75">
      <c r="A281" s="79"/>
      <c r="B281" s="80"/>
      <c r="C281" s="242"/>
    </row>
    <row r="283" spans="1:3" ht="12.75">
      <c r="A283" s="79"/>
      <c r="B283" s="80"/>
      <c r="C283" s="242"/>
    </row>
    <row r="286" spans="1:3" ht="12.75">
      <c r="A286" s="83"/>
      <c r="B286" s="80"/>
      <c r="C286" s="242"/>
    </row>
    <row r="288" spans="1:3" ht="12.75">
      <c r="A288" s="83"/>
      <c r="B288" s="80"/>
      <c r="C288" s="242"/>
    </row>
    <row r="290" spans="1:3" ht="12.75">
      <c r="A290" s="81"/>
      <c r="B290" s="82"/>
      <c r="C290" s="243"/>
    </row>
    <row r="291" spans="1:3" ht="12.75">
      <c r="A291" s="77"/>
      <c r="B291" s="78"/>
      <c r="C291" s="244"/>
    </row>
    <row r="293" spans="1:3" ht="12.75">
      <c r="A293" s="79"/>
      <c r="B293" s="80"/>
      <c r="C293" s="242"/>
    </row>
    <row r="295" spans="1:3" ht="12.75">
      <c r="A295" s="79"/>
      <c r="B295" s="80"/>
      <c r="C295" s="242"/>
    </row>
    <row r="297" spans="1:3" ht="12.75">
      <c r="A297" s="79"/>
      <c r="B297" s="80"/>
      <c r="C297" s="242"/>
    </row>
    <row r="299" spans="1:3" ht="12.75">
      <c r="A299" s="83"/>
      <c r="B299" s="80"/>
      <c r="C299" s="242"/>
    </row>
    <row r="301" spans="1:3" ht="12.75">
      <c r="A301" s="83"/>
      <c r="B301" s="82"/>
      <c r="C301" s="243"/>
    </row>
    <row r="302" spans="1:3" ht="12.75">
      <c r="A302" s="77"/>
      <c r="B302" s="78"/>
      <c r="C302" s="244"/>
    </row>
    <row r="304" spans="1:3" ht="12.75">
      <c r="A304" s="79"/>
      <c r="B304" s="80"/>
      <c r="C304" s="242"/>
    </row>
    <row r="306" spans="1:3" ht="12.75">
      <c r="A306" s="79"/>
      <c r="B306" s="80"/>
      <c r="C306" s="242"/>
    </row>
    <row r="308" spans="1:3" ht="12.75">
      <c r="A308" s="79"/>
      <c r="B308" s="80"/>
      <c r="C308" s="242"/>
    </row>
    <row r="311" spans="1:3" ht="12.75">
      <c r="A311" s="83"/>
      <c r="B311" s="80"/>
      <c r="C311" s="242"/>
    </row>
    <row r="313" spans="1:3" ht="12.75">
      <c r="A313" s="83"/>
      <c r="B313" s="80"/>
      <c r="C313" s="242"/>
    </row>
    <row r="315" spans="1:3" ht="12.75">
      <c r="A315" s="83"/>
      <c r="B315" s="84"/>
      <c r="C315" s="245"/>
    </row>
    <row r="316" spans="1:3" ht="12.75">
      <c r="A316" s="85"/>
      <c r="B316" s="78"/>
      <c r="C316" s="244"/>
    </row>
    <row r="318" spans="1:3" ht="12.75">
      <c r="A318" s="79"/>
      <c r="B318" s="80"/>
      <c r="C318" s="242"/>
    </row>
    <row r="320" spans="1:3" ht="12.75">
      <c r="A320" s="79"/>
      <c r="B320" s="80"/>
      <c r="C320" s="242"/>
    </row>
    <row r="322" spans="1:3" ht="12.75">
      <c r="A322" s="79"/>
      <c r="B322" s="80"/>
      <c r="C322" s="242"/>
    </row>
    <row r="325" spans="1:3" ht="12.75">
      <c r="A325" s="83"/>
      <c r="B325" s="80"/>
      <c r="C325" s="242"/>
    </row>
    <row r="327" spans="1:3" ht="12.75">
      <c r="A327" s="83"/>
      <c r="B327" s="80"/>
      <c r="C327" s="242"/>
    </row>
    <row r="329" spans="1:3" ht="12.75">
      <c r="A329" s="83"/>
      <c r="B329" s="82"/>
      <c r="C329" s="243"/>
    </row>
    <row r="330" spans="1:3" ht="12.75">
      <c r="A330" s="77"/>
      <c r="B330" s="78"/>
      <c r="C330" s="244"/>
    </row>
    <row r="332" spans="1:3" ht="12.75">
      <c r="A332" s="79"/>
      <c r="B332" s="80"/>
      <c r="C332" s="242"/>
    </row>
    <row r="334" spans="1:3" ht="12.75">
      <c r="A334" s="83"/>
      <c r="B334" s="82"/>
      <c r="C334" s="243"/>
    </row>
    <row r="335" spans="1:3" ht="12.75">
      <c r="A335" s="77"/>
      <c r="B335" s="78"/>
      <c r="C335" s="244"/>
    </row>
    <row r="337" spans="1:3" ht="12.75">
      <c r="A337" s="79"/>
      <c r="B337" s="80"/>
      <c r="C337" s="242"/>
    </row>
    <row r="339" spans="1:3" ht="12.75">
      <c r="A339" s="79"/>
      <c r="B339" s="80"/>
      <c r="C339" s="242"/>
    </row>
    <row r="341" spans="1:3" ht="12.75">
      <c r="A341" s="79"/>
      <c r="B341" s="80"/>
      <c r="C341" s="242"/>
    </row>
    <row r="344" spans="1:3" ht="12.75">
      <c r="A344" s="83"/>
      <c r="B344" s="80"/>
      <c r="C344" s="242"/>
    </row>
    <row r="346" spans="1:3" ht="12.75">
      <c r="A346" s="83"/>
      <c r="B346" s="80"/>
      <c r="C346" s="242"/>
    </row>
    <row r="348" spans="1:3" ht="12.75">
      <c r="A348" s="81"/>
      <c r="B348" s="82"/>
      <c r="C348" s="243"/>
    </row>
    <row r="349" spans="1:3" ht="12.75">
      <c r="A349" s="77"/>
      <c r="B349" s="78"/>
      <c r="C349" s="244"/>
    </row>
    <row r="351" spans="1:3" ht="12.75">
      <c r="A351" s="79"/>
      <c r="B351" s="80"/>
      <c r="C351" s="242"/>
    </row>
    <row r="353" spans="1:3" ht="12.75">
      <c r="A353" s="79"/>
      <c r="B353" s="80"/>
      <c r="C353" s="242"/>
    </row>
    <row r="355" spans="1:3" ht="12.75">
      <c r="A355" s="81"/>
      <c r="B355" s="82"/>
      <c r="C355" s="243"/>
    </row>
    <row r="356" spans="1:3" ht="12.75">
      <c r="A356" s="77"/>
      <c r="B356" s="78"/>
      <c r="C356" s="244"/>
    </row>
    <row r="358" spans="1:3" ht="12.75">
      <c r="A358" s="79"/>
      <c r="B358" s="80"/>
      <c r="C358" s="242"/>
    </row>
    <row r="360" spans="1:3" ht="12.75">
      <c r="A360" s="79"/>
      <c r="B360" s="80"/>
      <c r="C360" s="242"/>
    </row>
    <row r="362" spans="1:3" ht="12.75">
      <c r="A362" s="81"/>
      <c r="B362" s="82"/>
      <c r="C362" s="243"/>
    </row>
    <row r="363" spans="1:3" ht="12.75">
      <c r="A363" s="77"/>
      <c r="B363" s="78"/>
      <c r="C363" s="244"/>
    </row>
    <row r="364" spans="1:3" ht="12.75">
      <c r="A364" s="85"/>
      <c r="B364" s="78"/>
      <c r="C364" s="244"/>
    </row>
    <row r="366" spans="1:3" ht="12.75">
      <c r="A366" s="79"/>
      <c r="B366" s="80"/>
      <c r="C366" s="242"/>
    </row>
    <row r="368" spans="1:3" ht="12.75">
      <c r="A368" s="79"/>
      <c r="B368" s="80"/>
      <c r="C368" s="242"/>
    </row>
    <row r="370" spans="1:3" ht="12.75">
      <c r="A370" s="81"/>
      <c r="B370" s="82"/>
      <c r="C370" s="243"/>
    </row>
    <row r="371" spans="1:3" ht="12.75">
      <c r="A371" s="77"/>
      <c r="B371" s="78"/>
      <c r="C371" s="244"/>
    </row>
    <row r="372" spans="1:3" ht="12.75">
      <c r="A372" s="77"/>
      <c r="B372" s="78"/>
      <c r="C372" s="244"/>
    </row>
    <row r="373" spans="1:3" ht="12.75">
      <c r="A373" s="77"/>
      <c r="B373" s="78"/>
      <c r="C373" s="244"/>
    </row>
    <row r="374" spans="1:3" ht="12.75">
      <c r="A374" s="77"/>
      <c r="B374" s="78"/>
      <c r="C374" s="244"/>
    </row>
    <row r="375" spans="1:3" ht="12.75">
      <c r="A375" s="77"/>
      <c r="B375" s="78"/>
      <c r="C375" s="244"/>
    </row>
    <row r="376" spans="1:3" ht="12.75">
      <c r="A376" s="77"/>
      <c r="B376" s="78"/>
      <c r="C376" s="244"/>
    </row>
    <row r="377" spans="1:3" ht="12.75">
      <c r="A377" s="77"/>
      <c r="B377" s="78"/>
      <c r="C377" s="244"/>
    </row>
    <row r="379" spans="1:3" ht="12.75">
      <c r="A379" s="79"/>
      <c r="B379" s="80"/>
      <c r="C379" s="242"/>
    </row>
    <row r="381" spans="1:3" ht="12.75">
      <c r="A381" s="79"/>
      <c r="B381" s="80"/>
      <c r="C381" s="242"/>
    </row>
    <row r="383" spans="1:3" ht="12.75">
      <c r="A383" s="81"/>
      <c r="B383" s="82"/>
      <c r="C383" s="243"/>
    </row>
    <row r="384" spans="1:3" ht="12.75">
      <c r="A384" s="77"/>
      <c r="B384" s="78"/>
      <c r="C384" s="244"/>
    </row>
    <row r="385" spans="1:3" ht="12.75">
      <c r="A385" s="77"/>
      <c r="B385" s="78"/>
      <c r="C385" s="244"/>
    </row>
    <row r="387" spans="1:3" ht="12.75">
      <c r="A387" s="79"/>
      <c r="B387" s="80"/>
      <c r="C387" s="242"/>
    </row>
    <row r="389" spans="1:3" ht="12.75">
      <c r="A389" s="79"/>
      <c r="B389" s="80"/>
      <c r="C389" s="242"/>
    </row>
    <row r="391" spans="1:3" ht="12.75">
      <c r="A391" s="81"/>
      <c r="B391" s="82"/>
      <c r="C391" s="243"/>
    </row>
    <row r="392" spans="1:3" ht="12.75">
      <c r="A392" s="77"/>
      <c r="B392" s="78"/>
      <c r="C392" s="244"/>
    </row>
    <row r="393" spans="1:3" ht="12.75">
      <c r="A393" s="77"/>
      <c r="B393" s="78"/>
      <c r="C393" s="244"/>
    </row>
    <row r="395" spans="1:3" ht="12.75">
      <c r="A395" s="79"/>
      <c r="B395" s="80"/>
      <c r="C395" s="242"/>
    </row>
    <row r="397" spans="1:3" ht="12.75">
      <c r="A397" s="79"/>
      <c r="B397" s="80"/>
      <c r="C397" s="242"/>
    </row>
    <row r="399" spans="1:3" ht="12.75">
      <c r="A399" s="81"/>
      <c r="B399" s="82"/>
      <c r="C399" s="243"/>
    </row>
    <row r="400" spans="1:3" ht="12.75">
      <c r="A400" s="77"/>
      <c r="B400" s="78"/>
      <c r="C400" s="244"/>
    </row>
    <row r="402" spans="1:3" ht="12.75">
      <c r="A402" s="79"/>
      <c r="B402" s="80"/>
      <c r="C402" s="242"/>
    </row>
    <row r="404" spans="1:3" ht="12.75">
      <c r="A404" s="79"/>
      <c r="B404" s="80"/>
      <c r="C404" s="242"/>
    </row>
    <row r="406" spans="1:3" ht="12.75">
      <c r="A406" s="81"/>
      <c r="B406" s="82"/>
      <c r="C406" s="243"/>
    </row>
    <row r="407" spans="1:3" ht="12.75">
      <c r="A407" s="77"/>
      <c r="B407" s="78"/>
      <c r="C407" s="244"/>
    </row>
    <row r="408" spans="1:3" ht="12.75">
      <c r="A408" s="77"/>
      <c r="B408" s="78"/>
      <c r="C408" s="244"/>
    </row>
    <row r="410" spans="1:3" ht="12.75">
      <c r="A410" s="79"/>
      <c r="B410" s="80"/>
      <c r="C410" s="242"/>
    </row>
    <row r="412" spans="1:3" ht="12.75">
      <c r="A412" s="79"/>
      <c r="B412" s="80"/>
      <c r="C412" s="242"/>
    </row>
    <row r="414" spans="1:3" ht="12.75">
      <c r="A414" s="81"/>
      <c r="B414" s="82"/>
      <c r="C414" s="243"/>
    </row>
    <row r="415" spans="1:3" ht="12.75">
      <c r="A415" s="77"/>
      <c r="B415" s="78"/>
      <c r="C415" s="244"/>
    </row>
    <row r="417" spans="1:3" ht="12.75">
      <c r="A417" s="79"/>
      <c r="B417" s="80"/>
      <c r="C417" s="242"/>
    </row>
    <row r="419" spans="1:3" ht="12.75">
      <c r="A419" s="79"/>
      <c r="B419" s="80"/>
      <c r="C419" s="242"/>
    </row>
    <row r="421" spans="1:3" ht="12.75">
      <c r="A421" s="81"/>
      <c r="B421" s="82"/>
      <c r="C421" s="243"/>
    </row>
    <row r="422" spans="1:3" ht="12.75">
      <c r="A422" s="77"/>
      <c r="B422" s="78"/>
      <c r="C422" s="244"/>
    </row>
    <row r="423" spans="1:3" ht="12.75">
      <c r="A423" s="77"/>
      <c r="B423" s="78"/>
      <c r="C423" s="244"/>
    </row>
    <row r="425" spans="1:3" ht="12.75">
      <c r="A425" s="79"/>
      <c r="B425" s="80"/>
      <c r="C425" s="242"/>
    </row>
    <row r="427" spans="1:3" ht="12.75">
      <c r="A427" s="79"/>
      <c r="B427" s="80"/>
      <c r="C427" s="242"/>
    </row>
    <row r="429" spans="1:3" ht="12.75">
      <c r="A429" s="81"/>
      <c r="B429" s="82"/>
      <c r="C429" s="243"/>
    </row>
    <row r="430" spans="1:3" ht="12.75">
      <c r="A430" s="77"/>
      <c r="B430" s="78"/>
      <c r="C430" s="244"/>
    </row>
    <row r="432" spans="1:3" ht="12.75">
      <c r="A432" s="79"/>
      <c r="B432" s="80"/>
      <c r="C432" s="242"/>
    </row>
    <row r="434" spans="1:3" ht="12.75">
      <c r="A434" s="79"/>
      <c r="B434" s="80"/>
      <c r="C434" s="242"/>
    </row>
    <row r="436" spans="1:3" ht="12.75">
      <c r="A436" s="81"/>
      <c r="B436" s="82"/>
      <c r="C436" s="243"/>
    </row>
    <row r="437" spans="1:3" ht="12.75">
      <c r="A437" s="77"/>
      <c r="B437" s="78"/>
      <c r="C437" s="244"/>
    </row>
    <row r="439" spans="1:3" ht="12.75">
      <c r="A439" s="79"/>
      <c r="B439" s="80"/>
      <c r="C439" s="242"/>
    </row>
    <row r="441" spans="1:3" ht="12.75">
      <c r="A441" s="79"/>
      <c r="B441" s="80"/>
      <c r="C441" s="242"/>
    </row>
    <row r="443" spans="1:3" ht="12.75">
      <c r="A443" s="81"/>
      <c r="B443" s="82"/>
      <c r="C443" s="243"/>
    </row>
    <row r="444" spans="1:3" ht="12.75">
      <c r="A444" s="77"/>
      <c r="B444" s="78"/>
      <c r="C444" s="244"/>
    </row>
    <row r="446" spans="1:3" ht="12.75">
      <c r="A446" s="79"/>
      <c r="B446" s="80"/>
      <c r="C446" s="242"/>
    </row>
    <row r="448" spans="1:3" ht="12.75">
      <c r="A448" s="79"/>
      <c r="B448" s="80"/>
      <c r="C448" s="242"/>
    </row>
    <row r="450" spans="1:3" ht="12.75">
      <c r="A450" s="81"/>
      <c r="B450" s="82"/>
      <c r="C450" s="243"/>
    </row>
    <row r="451" spans="1:3" ht="12.75">
      <c r="A451" s="77"/>
      <c r="B451" s="78"/>
      <c r="C451" s="244"/>
    </row>
    <row r="453" spans="1:3" ht="12.75">
      <c r="A453" s="79"/>
      <c r="B453" s="80"/>
      <c r="C453" s="242"/>
    </row>
    <row r="455" spans="1:3" ht="12.75">
      <c r="A455" s="79"/>
      <c r="B455" s="80"/>
      <c r="C455" s="242"/>
    </row>
    <row r="457" spans="1:3" ht="12.75">
      <c r="A457" s="81"/>
      <c r="B457" s="82"/>
      <c r="C457" s="243"/>
    </row>
    <row r="458" spans="1:3" ht="12.75">
      <c r="A458" s="77"/>
      <c r="B458" s="78"/>
      <c r="C458" s="244"/>
    </row>
    <row r="460" spans="1:3" ht="12.75">
      <c r="A460" s="79"/>
      <c r="B460" s="80"/>
      <c r="C460" s="242"/>
    </row>
    <row r="462" spans="1:3" ht="12.75">
      <c r="A462" s="79"/>
      <c r="B462" s="80"/>
      <c r="C462" s="242"/>
    </row>
    <row r="464" spans="1:3" ht="12.75">
      <c r="A464" s="81"/>
      <c r="B464" s="82"/>
      <c r="C464" s="243"/>
    </row>
    <row r="465" spans="1:3" ht="12.75">
      <c r="A465" s="77"/>
      <c r="B465" s="78"/>
      <c r="C465" s="244"/>
    </row>
    <row r="467" spans="1:3" ht="12.75">
      <c r="A467" s="79"/>
      <c r="B467" s="80"/>
      <c r="C467" s="242"/>
    </row>
    <row r="469" spans="1:3" ht="12.75">
      <c r="A469" s="79"/>
      <c r="B469" s="80"/>
      <c r="C469" s="242"/>
    </row>
    <row r="471" spans="1:3" ht="12.75">
      <c r="A471" s="81"/>
      <c r="B471" s="82"/>
      <c r="C471" s="243"/>
    </row>
    <row r="472" spans="1:3" ht="12.75">
      <c r="A472" s="77"/>
      <c r="B472" s="78"/>
      <c r="C472" s="244"/>
    </row>
    <row r="474" spans="1:3" ht="12.75">
      <c r="A474" s="79"/>
      <c r="B474" s="80"/>
      <c r="C474" s="242"/>
    </row>
    <row r="476" spans="1:3" ht="12.75">
      <c r="A476" s="79"/>
      <c r="B476" s="80"/>
      <c r="C476" s="242"/>
    </row>
    <row r="478" spans="1:3" ht="12.75">
      <c r="A478" s="81"/>
      <c r="B478" s="82"/>
      <c r="C478" s="243"/>
    </row>
    <row r="479" spans="1:3" ht="12.75">
      <c r="A479" s="77"/>
      <c r="B479" s="78"/>
      <c r="C479" s="244"/>
    </row>
    <row r="480" spans="1:3" ht="12.75">
      <c r="A480" s="77"/>
      <c r="B480" s="78"/>
      <c r="C480" s="244"/>
    </row>
    <row r="481" spans="1:3" ht="12.75">
      <c r="A481" s="79"/>
      <c r="B481" s="80"/>
      <c r="C481" s="242"/>
    </row>
    <row r="483" spans="1:3" ht="12.75">
      <c r="A483" s="79"/>
      <c r="B483" s="80"/>
      <c r="C483" s="242"/>
    </row>
    <row r="485" spans="1:3" ht="12.75">
      <c r="A485" s="81"/>
      <c r="B485" s="82"/>
      <c r="C485" s="243"/>
    </row>
    <row r="486" spans="1:3" ht="12.75">
      <c r="A486" s="77"/>
      <c r="B486" s="78"/>
      <c r="C486" s="244"/>
    </row>
    <row r="487" spans="1:3" ht="12.75">
      <c r="A487" s="77"/>
      <c r="B487" s="78"/>
      <c r="C487" s="244"/>
    </row>
    <row r="489" spans="1:3" ht="12.75">
      <c r="A489" s="79"/>
      <c r="B489" s="80"/>
      <c r="C489" s="242"/>
    </row>
    <row r="491" spans="1:3" ht="12.75">
      <c r="A491" s="79"/>
      <c r="B491" s="80"/>
      <c r="C491" s="242"/>
    </row>
    <row r="493" spans="1:3" ht="12.75">
      <c r="A493" s="81"/>
      <c r="B493" s="82"/>
      <c r="C493" s="243"/>
    </row>
    <row r="494" spans="1:3" ht="12.75">
      <c r="A494" s="77"/>
      <c r="B494" s="78"/>
      <c r="C494" s="244"/>
    </row>
    <row r="496" spans="1:3" ht="12.75">
      <c r="A496" s="79"/>
      <c r="B496" s="80"/>
      <c r="C496" s="242"/>
    </row>
    <row r="498" spans="1:3" ht="12.75">
      <c r="A498" s="79"/>
      <c r="B498" s="80"/>
      <c r="C498" s="242"/>
    </row>
    <row r="500" spans="1:3" ht="12.75">
      <c r="A500" s="81"/>
      <c r="B500" s="82"/>
      <c r="C500" s="243"/>
    </row>
    <row r="501" spans="1:3" ht="12.75">
      <c r="A501" s="77"/>
      <c r="B501" s="78"/>
      <c r="C501" s="244"/>
    </row>
    <row r="503" spans="1:3" ht="12.75">
      <c r="A503" s="79"/>
      <c r="B503" s="80"/>
      <c r="C503" s="242"/>
    </row>
    <row r="505" spans="1:3" ht="12.75">
      <c r="A505" s="79"/>
      <c r="B505" s="80"/>
      <c r="C505" s="242"/>
    </row>
    <row r="507" spans="1:3" ht="12.75">
      <c r="A507" s="81"/>
      <c r="B507" s="82"/>
      <c r="C507" s="243"/>
    </row>
    <row r="508" spans="1:3" ht="12.75">
      <c r="A508" s="77"/>
      <c r="B508" s="78"/>
      <c r="C508" s="244"/>
    </row>
    <row r="510" spans="1:3" ht="12.75">
      <c r="A510" s="79"/>
      <c r="B510" s="80"/>
      <c r="C510" s="242"/>
    </row>
    <row r="512" spans="1:3" ht="12.75">
      <c r="A512" s="79"/>
      <c r="B512" s="80"/>
      <c r="C512" s="242"/>
    </row>
    <row r="514" spans="1:3" ht="12.75">
      <c r="A514" s="81"/>
      <c r="B514" s="82"/>
      <c r="C514" s="243"/>
    </row>
    <row r="515" spans="1:3" ht="12.75">
      <c r="A515" s="77"/>
      <c r="B515" s="78"/>
      <c r="C515" s="244"/>
    </row>
    <row r="517" spans="1:3" ht="12.75">
      <c r="A517" s="79"/>
      <c r="B517" s="80"/>
      <c r="C517" s="242"/>
    </row>
    <row r="519" spans="1:3" ht="12.75">
      <c r="A519" s="79"/>
      <c r="B519" s="80"/>
      <c r="C519" s="242"/>
    </row>
    <row r="521" spans="1:3" ht="12.75">
      <c r="A521" s="81"/>
      <c r="B521" s="82"/>
      <c r="C521" s="243"/>
    </row>
    <row r="522" spans="1:3" ht="12.75">
      <c r="A522" s="77"/>
      <c r="B522" s="78"/>
      <c r="C522" s="244"/>
    </row>
    <row r="524" spans="1:3" ht="12.75">
      <c r="A524" s="79"/>
      <c r="B524" s="80"/>
      <c r="C524" s="242"/>
    </row>
    <row r="526" spans="1:3" ht="12.75">
      <c r="A526" s="79"/>
      <c r="B526" s="80"/>
      <c r="C526" s="242"/>
    </row>
    <row r="528" spans="1:3" ht="12.75">
      <c r="A528" s="81"/>
      <c r="B528" s="82"/>
      <c r="C528" s="243"/>
    </row>
    <row r="529" spans="1:3" ht="12.75">
      <c r="A529" s="77"/>
      <c r="B529" s="78"/>
      <c r="C529" s="244"/>
    </row>
    <row r="531" spans="1:3" ht="12.75">
      <c r="A531" s="79"/>
      <c r="B531" s="80"/>
      <c r="C531" s="242"/>
    </row>
    <row r="533" spans="1:3" ht="12.75">
      <c r="A533" s="79"/>
      <c r="B533" s="80"/>
      <c r="C533" s="242"/>
    </row>
    <row r="535" spans="1:3" ht="12.75">
      <c r="A535" s="81"/>
      <c r="B535" s="82"/>
      <c r="C535" s="243"/>
    </row>
    <row r="536" spans="1:3" ht="12.75">
      <c r="A536" s="77"/>
      <c r="B536" s="78"/>
      <c r="C536" s="244"/>
    </row>
    <row r="538" spans="1:3" ht="12.75">
      <c r="A538" s="79"/>
      <c r="B538" s="80"/>
      <c r="C538" s="242"/>
    </row>
    <row r="540" spans="1:3" ht="12.75">
      <c r="A540" s="79"/>
      <c r="B540" s="80"/>
      <c r="C540" s="242"/>
    </row>
    <row r="542" spans="1:3" ht="12.75">
      <c r="A542" s="81"/>
      <c r="B542" s="82"/>
      <c r="C542" s="243"/>
    </row>
    <row r="543" spans="1:3" ht="12.75">
      <c r="A543" s="77"/>
      <c r="B543" s="78"/>
      <c r="C543" s="244"/>
    </row>
    <row r="545" spans="1:3" ht="12.75">
      <c r="A545" s="79"/>
      <c r="B545" s="80"/>
      <c r="C545" s="242"/>
    </row>
    <row r="547" spans="1:3" ht="12.75">
      <c r="A547" s="79"/>
      <c r="B547" s="80"/>
      <c r="C547" s="242"/>
    </row>
    <row r="548" spans="1:3" ht="12.75">
      <c r="A548" s="79"/>
      <c r="B548" s="80"/>
      <c r="C548" s="242"/>
    </row>
    <row r="549" spans="1:3" ht="12.75">
      <c r="A549" s="86"/>
      <c r="B549" s="84"/>
      <c r="C549" s="245"/>
    </row>
    <row r="550" spans="1:3" ht="12.75">
      <c r="A550" s="77"/>
      <c r="B550" s="78"/>
      <c r="C550" s="244"/>
    </row>
    <row r="552" spans="1:3" ht="12.75">
      <c r="A552" s="79"/>
      <c r="B552" s="87"/>
      <c r="C552" s="246"/>
    </row>
    <row r="554" spans="1:3" ht="12.75">
      <c r="A554" s="79"/>
      <c r="B554" s="87"/>
      <c r="C554" s="246"/>
    </row>
    <row r="556" spans="1:3" ht="12.75">
      <c r="A556" s="81"/>
      <c r="B556" s="82"/>
      <c r="C556" s="243"/>
    </row>
    <row r="557" spans="1:3" ht="12.75">
      <c r="A557" s="77"/>
      <c r="B557" s="78"/>
      <c r="C557" s="244"/>
    </row>
    <row r="559" spans="1:3" ht="12.75">
      <c r="A559" s="79"/>
      <c r="B559" s="80"/>
      <c r="C559" s="242"/>
    </row>
    <row r="561" spans="1:3" ht="12.75">
      <c r="A561" s="79"/>
      <c r="B561" s="80"/>
      <c r="C561" s="242"/>
    </row>
    <row r="563" spans="1:3" ht="12.75">
      <c r="A563" s="81"/>
      <c r="B563" s="82"/>
      <c r="C563" s="243"/>
    </row>
    <row r="564" spans="1:3" ht="12.75">
      <c r="A564" s="77"/>
      <c r="B564" s="78"/>
      <c r="C564" s="244"/>
    </row>
    <row r="566" spans="1:3" ht="12.75">
      <c r="A566" s="79"/>
      <c r="B566" s="80"/>
      <c r="C566" s="242"/>
    </row>
    <row r="568" spans="1:3" ht="12.75">
      <c r="A568" s="79"/>
      <c r="B568" s="80"/>
      <c r="C568" s="242"/>
    </row>
    <row r="570" spans="1:3" ht="12.75">
      <c r="A570" s="81"/>
      <c r="B570" s="82"/>
      <c r="C570" s="243"/>
    </row>
    <row r="571" spans="1:3" ht="12.75">
      <c r="A571" s="77"/>
      <c r="B571" s="78"/>
      <c r="C571" s="244"/>
    </row>
    <row r="573" spans="1:3" ht="12.75">
      <c r="A573" s="79"/>
      <c r="B573" s="80"/>
      <c r="C573" s="242"/>
    </row>
    <row r="575" spans="1:3" ht="12.75">
      <c r="A575" s="79"/>
      <c r="B575" s="80"/>
      <c r="C575" s="242"/>
    </row>
    <row r="577" spans="1:3" ht="12.75">
      <c r="A577" s="81"/>
      <c r="B577" s="82"/>
      <c r="C577" s="243"/>
    </row>
    <row r="578" spans="1:3" ht="12.75">
      <c r="A578" s="77"/>
      <c r="B578" s="78"/>
      <c r="C578" s="244"/>
    </row>
    <row r="580" spans="1:3" ht="12.75">
      <c r="A580" s="79"/>
      <c r="B580" s="80"/>
      <c r="C580" s="242"/>
    </row>
    <row r="582" spans="1:3" ht="12.75">
      <c r="A582" s="79"/>
      <c r="B582" s="80"/>
      <c r="C582" s="242"/>
    </row>
    <row r="584" spans="1:3" ht="12.75">
      <c r="A584" s="79"/>
      <c r="B584" s="80"/>
      <c r="C584" s="242"/>
    </row>
    <row r="586" spans="1:3" ht="12.75">
      <c r="A586" s="79"/>
      <c r="B586" s="80"/>
      <c r="C586" s="242"/>
    </row>
    <row r="589" spans="1:3" ht="12.75">
      <c r="A589" s="83"/>
      <c r="B589" s="80"/>
      <c r="C589" s="242"/>
    </row>
    <row r="591" spans="1:3" ht="12.75">
      <c r="A591" s="83"/>
      <c r="B591" s="80"/>
      <c r="C591" s="242"/>
    </row>
    <row r="593" spans="1:3" ht="12.75">
      <c r="A593" s="83"/>
      <c r="B593" s="82"/>
      <c r="C593" s="243"/>
    </row>
    <row r="594" spans="1:3" ht="12.75">
      <c r="A594" s="77"/>
      <c r="B594" s="78"/>
      <c r="C594" s="244"/>
    </row>
    <row r="596" spans="1:3" ht="12.75">
      <c r="A596" s="79"/>
      <c r="B596" s="80"/>
      <c r="C596" s="242"/>
    </row>
    <row r="598" spans="1:3" ht="12.75">
      <c r="A598" s="83"/>
      <c r="B598" s="82"/>
      <c r="C598" s="243"/>
    </row>
    <row r="599" spans="1:3" ht="12.75">
      <c r="A599" s="77"/>
      <c r="B599" s="78"/>
      <c r="C599" s="244"/>
    </row>
    <row r="601" spans="1:3" ht="12.75">
      <c r="A601" s="79"/>
      <c r="B601" s="80"/>
      <c r="C601" s="242"/>
    </row>
    <row r="603" spans="1:3" ht="12.75">
      <c r="A603" s="79"/>
      <c r="B603" s="80"/>
      <c r="C603" s="242"/>
    </row>
    <row r="605" spans="1:3" ht="12.75">
      <c r="A605" s="79"/>
      <c r="B605" s="80"/>
      <c r="C605" s="242"/>
    </row>
    <row r="608" spans="1:3" ht="12.75">
      <c r="A608" s="83"/>
      <c r="B608" s="80"/>
      <c r="C608" s="242"/>
    </row>
    <row r="610" spans="1:3" ht="12.75">
      <c r="A610" s="88"/>
      <c r="B610" s="87"/>
      <c r="C610" s="246"/>
    </row>
    <row r="612" spans="1:3" ht="12.75">
      <c r="A612" s="88"/>
      <c r="B612" s="84"/>
      <c r="C612" s="245"/>
    </row>
    <row r="613" spans="1:3" ht="12.75">
      <c r="A613" s="85"/>
      <c r="B613" s="78"/>
      <c r="C613" s="244"/>
    </row>
    <row r="614" spans="1:3" ht="12.75">
      <c r="A614" s="77"/>
      <c r="B614" s="78"/>
      <c r="C614" s="244"/>
    </row>
    <row r="615" spans="1:3" ht="12.75">
      <c r="A615" s="79"/>
      <c r="B615" s="80"/>
      <c r="C615" s="242"/>
    </row>
    <row r="616" spans="1:3" ht="12.75">
      <c r="A616" s="77"/>
      <c r="B616" s="78"/>
      <c r="C616" s="244"/>
    </row>
    <row r="617" spans="1:3" ht="12.75">
      <c r="A617" s="88"/>
      <c r="B617" s="84"/>
      <c r="C617" s="245"/>
    </row>
    <row r="618" spans="1:3" ht="12.75">
      <c r="A618" s="85"/>
      <c r="B618" s="89"/>
      <c r="C618" s="247"/>
    </row>
    <row r="619" spans="1:3" ht="12.75">
      <c r="A619" s="85"/>
      <c r="B619" s="89"/>
      <c r="C619" s="247"/>
    </row>
    <row r="620" spans="1:3" ht="12.75">
      <c r="A620" s="79"/>
      <c r="B620" s="80"/>
      <c r="C620" s="242"/>
    </row>
    <row r="622" ht="12.75">
      <c r="A622" s="85"/>
    </row>
    <row r="623" ht="12.75">
      <c r="A623" s="86"/>
    </row>
    <row r="624" spans="1:3" ht="12.75">
      <c r="A624" s="33"/>
      <c r="B624" s="39"/>
      <c r="C624" s="248"/>
    </row>
    <row r="625" ht="12.75">
      <c r="B625" s="31"/>
    </row>
    <row r="626" spans="1:3" ht="12.75">
      <c r="A626" s="79"/>
      <c r="B626" s="87"/>
      <c r="C626" s="246"/>
    </row>
    <row r="627" ht="12.75">
      <c r="A627" s="85"/>
    </row>
    <row r="628" ht="12.75">
      <c r="A628" s="86"/>
    </row>
    <row r="629" spans="1:2" ht="12.75">
      <c r="A629" s="34"/>
      <c r="B629" s="31"/>
    </row>
    <row r="630" spans="1:2" ht="12.75">
      <c r="A630" s="34"/>
      <c r="B630" s="31"/>
    </row>
    <row r="631" spans="1:3" ht="12.75">
      <c r="A631" s="79"/>
      <c r="B631" s="87"/>
      <c r="C631" s="246"/>
    </row>
    <row r="632" ht="12.75">
      <c r="A632" s="85"/>
    </row>
    <row r="633" ht="12.75">
      <c r="A633" s="86"/>
    </row>
    <row r="634" spans="1:2" ht="12.75">
      <c r="A634" s="34"/>
      <c r="B634" s="31"/>
    </row>
    <row r="635" spans="1:2" ht="12.75">
      <c r="A635" s="34"/>
      <c r="B635" s="31"/>
    </row>
    <row r="636" spans="1:3" ht="12.75">
      <c r="A636" s="79"/>
      <c r="B636" s="87"/>
      <c r="C636" s="246"/>
    </row>
    <row r="637" ht="12.75">
      <c r="A637" s="85"/>
    </row>
    <row r="638" ht="12.75">
      <c r="A638" s="86"/>
    </row>
    <row r="639" spans="1:2" ht="12.75">
      <c r="A639" s="34"/>
      <c r="B639" s="31"/>
    </row>
    <row r="640" ht="12.75">
      <c r="A640" s="86"/>
    </row>
    <row r="641" spans="1:3" ht="12.75">
      <c r="A641" s="79"/>
      <c r="B641" s="87"/>
      <c r="C641" s="246"/>
    </row>
    <row r="642" ht="12.75">
      <c r="A642" s="86"/>
    </row>
    <row r="643" ht="12.75">
      <c r="A643" s="86"/>
    </row>
    <row r="644" spans="1:2" ht="12.75">
      <c r="A644" s="34"/>
      <c r="B644" s="31"/>
    </row>
    <row r="645" ht="12.75">
      <c r="A645" s="86"/>
    </row>
    <row r="646" ht="12.75">
      <c r="A646" s="86"/>
    </row>
    <row r="647" spans="1:2" ht="12.75">
      <c r="A647" s="34"/>
      <c r="B647" s="31"/>
    </row>
    <row r="648" ht="12.75">
      <c r="A648" s="86"/>
    </row>
    <row r="649" ht="12.75">
      <c r="A649" s="86"/>
    </row>
    <row r="650" spans="1:2" ht="12.75">
      <c r="A650" s="34"/>
      <c r="B650" s="31"/>
    </row>
    <row r="651" spans="1:2" ht="12.75">
      <c r="A651" s="34"/>
      <c r="B651" s="31"/>
    </row>
    <row r="652" spans="1:2" ht="12.75">
      <c r="A652" s="34"/>
      <c r="B652" s="31"/>
    </row>
    <row r="653" ht="12.75">
      <c r="A653" s="86"/>
    </row>
    <row r="654" ht="12.75">
      <c r="A654" s="86"/>
    </row>
    <row r="655" spans="1:3" ht="12.75">
      <c r="A655" s="34"/>
      <c r="B655" s="30"/>
      <c r="C655" s="249"/>
    </row>
    <row r="656" ht="12.75">
      <c r="A656" s="86"/>
    </row>
    <row r="657" ht="12.75">
      <c r="A657" s="86"/>
    </row>
    <row r="658" spans="1:2" ht="12.75">
      <c r="A658" s="34"/>
      <c r="B658" s="31"/>
    </row>
    <row r="659" ht="12.75">
      <c r="A659" s="86"/>
    </row>
    <row r="660" ht="12.75">
      <c r="A660" s="86"/>
    </row>
    <row r="661" spans="1:2" ht="12.75">
      <c r="A661" s="34"/>
      <c r="B661" s="31"/>
    </row>
    <row r="662" ht="12.75">
      <c r="A662" s="86"/>
    </row>
    <row r="663" ht="12.75">
      <c r="A663" s="86"/>
    </row>
    <row r="664" spans="1:2" ht="12.75">
      <c r="A664" s="34"/>
      <c r="B664" s="31"/>
    </row>
    <row r="665" ht="12.75">
      <c r="A665" s="86"/>
    </row>
    <row r="666" ht="12.75">
      <c r="A666" s="86"/>
    </row>
    <row r="667" spans="1:2" ht="12.75">
      <c r="A667" s="34"/>
      <c r="B667" s="31"/>
    </row>
    <row r="668" ht="12.75">
      <c r="A668" s="86"/>
    </row>
    <row r="669" ht="12.75">
      <c r="A669" s="86"/>
    </row>
    <row r="670" spans="1:2" ht="12.75">
      <c r="A670" s="34"/>
      <c r="B670" s="31"/>
    </row>
    <row r="671" ht="12.75">
      <c r="A671" s="86"/>
    </row>
    <row r="672" ht="12.75">
      <c r="A672" s="86"/>
    </row>
    <row r="673" spans="1:2" ht="12.75">
      <c r="A673" s="34"/>
      <c r="B673" s="31"/>
    </row>
    <row r="674" ht="12.75">
      <c r="A674" s="86"/>
    </row>
    <row r="675" ht="12.75">
      <c r="A675" s="86"/>
    </row>
    <row r="676" spans="1:2" ht="12.75">
      <c r="A676" s="34"/>
      <c r="B676" s="31"/>
    </row>
    <row r="677" ht="12.75">
      <c r="A677" s="86"/>
    </row>
    <row r="678" ht="12.75">
      <c r="A678" s="86"/>
    </row>
    <row r="679" spans="1:2" ht="12.75">
      <c r="A679" s="34"/>
      <c r="B679" s="31"/>
    </row>
    <row r="680" ht="12.75">
      <c r="A680" s="86"/>
    </row>
    <row r="681" ht="12.75">
      <c r="A681" s="86"/>
    </row>
    <row r="682" spans="1:2" ht="12.75">
      <c r="A682" s="34"/>
      <c r="B682" s="31"/>
    </row>
    <row r="683" ht="12.75">
      <c r="B683" s="31"/>
    </row>
    <row r="684" ht="12.75">
      <c r="A684" s="86"/>
    </row>
    <row r="685" spans="1:2" ht="12.75">
      <c r="A685" s="34"/>
      <c r="B685" s="31"/>
    </row>
    <row r="686" spans="1:2" ht="12.75">
      <c r="A686" s="34"/>
      <c r="B686" s="31"/>
    </row>
    <row r="687" ht="12.75">
      <c r="A687" s="86"/>
    </row>
    <row r="688" spans="1:2" ht="12.75">
      <c r="A688" s="34"/>
      <c r="B688" s="31"/>
    </row>
    <row r="689" spans="1:2" ht="12.75">
      <c r="A689" s="34"/>
      <c r="B689" s="31"/>
    </row>
    <row r="690" spans="1:3" ht="12.75">
      <c r="A690" s="79"/>
      <c r="B690" s="87"/>
      <c r="C690" s="246"/>
    </row>
    <row r="691" spans="1:2" ht="12.75">
      <c r="A691" s="34"/>
      <c r="B691" s="31"/>
    </row>
    <row r="692" ht="12.75">
      <c r="A692" s="86"/>
    </row>
    <row r="693" spans="1:3" ht="12.75">
      <c r="A693" s="86"/>
      <c r="B693" s="87"/>
      <c r="C693" s="246"/>
    </row>
    <row r="694" spans="1:3" ht="12.75">
      <c r="A694" s="86"/>
      <c r="B694" s="87"/>
      <c r="C694" s="246"/>
    </row>
    <row r="695" ht="12.75">
      <c r="A695" s="86"/>
    </row>
    <row r="696" spans="1:2" ht="12.75">
      <c r="A696" s="34"/>
      <c r="B696" s="31"/>
    </row>
    <row r="697" spans="1:3" ht="12.75">
      <c r="A697" s="86"/>
      <c r="B697" s="87"/>
      <c r="C697" s="246"/>
    </row>
    <row r="698" ht="12.75">
      <c r="A698" s="86"/>
    </row>
    <row r="699" spans="1:2" ht="12.75">
      <c r="A699" s="34"/>
      <c r="B699" s="31"/>
    </row>
    <row r="700" spans="1:3" ht="12.75">
      <c r="A700" s="86"/>
      <c r="B700" s="87"/>
      <c r="C700" s="246"/>
    </row>
    <row r="701" ht="12.75">
      <c r="A701" s="86"/>
    </row>
    <row r="702" spans="1:2" ht="12.75">
      <c r="A702" s="34"/>
      <c r="B702" s="31"/>
    </row>
    <row r="703" spans="1:3" ht="12.75">
      <c r="A703" s="86"/>
      <c r="B703" s="87"/>
      <c r="C703" s="246"/>
    </row>
    <row r="704" ht="12.75">
      <c r="A704" s="86"/>
    </row>
    <row r="705" spans="1:2" ht="12.75">
      <c r="A705" s="34"/>
      <c r="B705" s="31"/>
    </row>
    <row r="706" ht="12.75">
      <c r="A706" s="86"/>
    </row>
    <row r="707" ht="12.75">
      <c r="A707" s="86"/>
    </row>
    <row r="708" spans="1:2" ht="12.75">
      <c r="A708" s="34"/>
      <c r="B708" s="31"/>
    </row>
    <row r="709" ht="12.75">
      <c r="A709" s="86"/>
    </row>
    <row r="710" ht="12.75">
      <c r="A710" s="86"/>
    </row>
    <row r="711" spans="1:2" ht="12.75">
      <c r="A711" s="34"/>
      <c r="B711" s="31"/>
    </row>
    <row r="712" ht="12.75">
      <c r="A712" s="86"/>
    </row>
    <row r="713" spans="1:3" ht="12.75">
      <c r="A713" s="86"/>
      <c r="B713" s="35"/>
      <c r="C713" s="249"/>
    </row>
    <row r="714" spans="1:2" ht="12.75">
      <c r="A714" s="34"/>
      <c r="B714" s="31"/>
    </row>
    <row r="715" spans="1:2" ht="12.75">
      <c r="A715" s="34"/>
      <c r="B715" s="31"/>
    </row>
    <row r="716" spans="1:2" ht="12.75">
      <c r="A716" s="34"/>
      <c r="B716" s="31"/>
    </row>
    <row r="717" ht="12.75">
      <c r="A717" s="86"/>
    </row>
    <row r="718" ht="12.75">
      <c r="A718" s="86"/>
    </row>
    <row r="719" spans="1:2" ht="12.75">
      <c r="A719" s="34"/>
      <c r="B719" s="31"/>
    </row>
    <row r="720" ht="12.75">
      <c r="A720" s="86"/>
    </row>
    <row r="721" ht="12.75">
      <c r="A721" s="86"/>
    </row>
    <row r="722" spans="1:2" ht="12.75">
      <c r="A722" s="34"/>
      <c r="B722" s="31"/>
    </row>
    <row r="723" spans="1:2" ht="12.75">
      <c r="A723" s="34"/>
      <c r="B723" s="31"/>
    </row>
    <row r="724" spans="1:2" ht="12.75">
      <c r="A724" s="34"/>
      <c r="B724" s="31"/>
    </row>
    <row r="725" spans="1:2" ht="12.75">
      <c r="A725" s="34"/>
      <c r="B725" s="31"/>
    </row>
    <row r="726" spans="1:2" ht="12.75">
      <c r="A726" s="34"/>
      <c r="B726" s="31"/>
    </row>
    <row r="727" spans="1:2" ht="12.75">
      <c r="A727" s="34"/>
      <c r="B727" s="31"/>
    </row>
    <row r="728" ht="12.75">
      <c r="A728" s="86"/>
    </row>
    <row r="729" spans="1:2" ht="12.75">
      <c r="A729" s="86"/>
      <c r="B729" s="31"/>
    </row>
    <row r="730" spans="1:2" ht="12.75">
      <c r="A730" s="90"/>
      <c r="B730" s="31"/>
    </row>
    <row r="731" spans="1:2" ht="12.75">
      <c r="A731" s="34"/>
      <c r="B731" s="31"/>
    </row>
    <row r="732" spans="1:2" ht="12.75">
      <c r="A732" s="34"/>
      <c r="B732" s="31"/>
    </row>
    <row r="733" spans="1:2" ht="12.75">
      <c r="A733" s="34"/>
      <c r="B733" s="31"/>
    </row>
    <row r="734" spans="1:2" ht="12.75">
      <c r="A734" s="34"/>
      <c r="B734" s="31"/>
    </row>
    <row r="735" spans="1:2" ht="12.75">
      <c r="A735" s="34"/>
      <c r="B735" s="31"/>
    </row>
    <row r="736" ht="12.75">
      <c r="A736" s="86"/>
    </row>
    <row r="737" ht="12.75">
      <c r="A737" s="86"/>
    </row>
    <row r="738" spans="1:2" ht="12.75">
      <c r="A738" s="34"/>
      <c r="B738" s="31"/>
    </row>
    <row r="739" ht="12.75">
      <c r="B739" s="31"/>
    </row>
    <row r="740" spans="1:2" ht="12.75">
      <c r="A740" s="86"/>
      <c r="B740" s="31"/>
    </row>
    <row r="741" spans="1:2" ht="12.75">
      <c r="A741" s="34"/>
      <c r="B741" s="31"/>
    </row>
    <row r="742" spans="1:2" ht="12.75">
      <c r="A742" s="34"/>
      <c r="B742" s="31"/>
    </row>
    <row r="743" spans="1:2" ht="12.75">
      <c r="A743" s="86"/>
      <c r="B743" s="31"/>
    </row>
    <row r="744" spans="1:2" ht="12.75">
      <c r="A744" s="34"/>
      <c r="B744" s="31"/>
    </row>
    <row r="745" ht="12.75">
      <c r="B745" s="31"/>
    </row>
    <row r="746" spans="1:3" ht="12.75">
      <c r="A746" s="81"/>
      <c r="B746" s="87"/>
      <c r="C746" s="246"/>
    </row>
    <row r="747" ht="12.75">
      <c r="B747" s="31"/>
    </row>
    <row r="748" spans="1:3" ht="12.75">
      <c r="A748" s="86"/>
      <c r="B748" s="87"/>
      <c r="C748" s="246"/>
    </row>
    <row r="749" ht="12.75">
      <c r="A749" s="86"/>
    </row>
    <row r="750" ht="12.75">
      <c r="A750" s="86"/>
    </row>
    <row r="751" spans="1:2" ht="12.75">
      <c r="A751" s="34"/>
      <c r="B751" s="31"/>
    </row>
    <row r="752" spans="1:2" ht="12.75">
      <c r="A752" s="34"/>
      <c r="B752" s="31"/>
    </row>
    <row r="753" ht="12.75">
      <c r="A753" s="86"/>
    </row>
    <row r="754" ht="12.75">
      <c r="A754" s="86"/>
    </row>
    <row r="755" spans="1:2" ht="12.75">
      <c r="A755" s="34"/>
      <c r="B755" s="31"/>
    </row>
    <row r="756" spans="1:2" ht="12.75">
      <c r="A756" s="34"/>
      <c r="B756" s="31"/>
    </row>
    <row r="757" spans="1:2" ht="12.75">
      <c r="A757" s="34"/>
      <c r="B757" s="31"/>
    </row>
    <row r="758" spans="1:2" ht="12.75">
      <c r="A758" s="34"/>
      <c r="B758" s="31"/>
    </row>
    <row r="759" spans="1:2" ht="12.75">
      <c r="A759" s="34"/>
      <c r="B759" s="31"/>
    </row>
    <row r="760" ht="12.75">
      <c r="A760" s="86"/>
    </row>
    <row r="761" ht="12.75">
      <c r="A761" s="86"/>
    </row>
    <row r="762" spans="1:2" ht="12.75">
      <c r="A762" s="34"/>
      <c r="B762" s="31"/>
    </row>
    <row r="763" spans="1:2" ht="12.75">
      <c r="A763" s="34"/>
      <c r="B763" s="31"/>
    </row>
    <row r="764" spans="1:2" ht="12.75">
      <c r="A764" s="34"/>
      <c r="B764" s="31"/>
    </row>
    <row r="765" spans="1:2" ht="12.75">
      <c r="A765" s="34"/>
      <c r="B765" s="31"/>
    </row>
    <row r="766" spans="1:2" ht="12.75">
      <c r="A766" s="34"/>
      <c r="B766" s="31"/>
    </row>
    <row r="767" spans="1:3" ht="12.75">
      <c r="A767" s="79"/>
      <c r="B767" s="87"/>
      <c r="C767" s="246"/>
    </row>
    <row r="768" spans="1:2" ht="12.75">
      <c r="A768" s="34"/>
      <c r="B768" s="31"/>
    </row>
    <row r="769" spans="1:3" ht="12.75">
      <c r="A769" s="86"/>
      <c r="B769" s="87"/>
      <c r="C769" s="246"/>
    </row>
    <row r="770" ht="12.75">
      <c r="A770" s="86"/>
    </row>
    <row r="771" ht="12.75">
      <c r="A771" s="86"/>
    </row>
    <row r="772" spans="1:2" ht="12.75">
      <c r="A772" s="34"/>
      <c r="B772" s="31"/>
    </row>
    <row r="773" spans="1:2" ht="12.75">
      <c r="A773" s="34"/>
      <c r="B773" s="31"/>
    </row>
    <row r="774" ht="12.75">
      <c r="A774" s="86"/>
    </row>
    <row r="775" spans="1:2" ht="12.75">
      <c r="A775" s="34"/>
      <c r="B775" s="31"/>
    </row>
    <row r="776" ht="12.75">
      <c r="A776" s="86"/>
    </row>
    <row r="777" ht="12.75">
      <c r="A777" s="86"/>
    </row>
    <row r="778" spans="1:2" ht="12.75">
      <c r="A778" s="34"/>
      <c r="B778" s="31"/>
    </row>
    <row r="779" spans="1:2" ht="12.75">
      <c r="A779" s="34"/>
      <c r="B779" s="31"/>
    </row>
    <row r="780" ht="12.75">
      <c r="A780" s="86"/>
    </row>
    <row r="781" ht="12.75">
      <c r="A781" s="86"/>
    </row>
    <row r="782" spans="1:2" ht="12.75">
      <c r="A782" s="34"/>
      <c r="B782" s="31"/>
    </row>
    <row r="783" ht="12.75">
      <c r="A783" s="85"/>
    </row>
    <row r="785" spans="1:3" ht="12.75">
      <c r="A785" s="79"/>
      <c r="B785" s="87"/>
      <c r="C785" s="246"/>
    </row>
    <row r="787" spans="1:3" ht="12.75">
      <c r="A787" s="79"/>
      <c r="B787" s="80"/>
      <c r="C787" s="242"/>
    </row>
    <row r="790" spans="1:3" ht="12.75">
      <c r="A790" s="83"/>
      <c r="B790" s="80"/>
      <c r="C790" s="242"/>
    </row>
    <row r="792" spans="1:3" ht="12.75">
      <c r="A792" s="83"/>
      <c r="B792" s="80"/>
      <c r="C792" s="242"/>
    </row>
    <row r="794" spans="1:3" ht="12.75">
      <c r="A794" s="81"/>
      <c r="B794" s="82"/>
      <c r="C794" s="243"/>
    </row>
    <row r="795" spans="1:3" ht="12.75">
      <c r="A795" s="77"/>
      <c r="B795" s="78"/>
      <c r="C795" s="244"/>
    </row>
    <row r="797" spans="1:3" ht="12.75">
      <c r="A797" s="79"/>
      <c r="B797" s="80"/>
      <c r="C797" s="242"/>
    </row>
    <row r="799" spans="1:3" ht="12.75">
      <c r="A799" s="79"/>
      <c r="B799" s="80"/>
      <c r="C799" s="242"/>
    </row>
    <row r="801" spans="1:3" ht="12.75">
      <c r="A801" s="81"/>
      <c r="B801" s="82"/>
      <c r="C801" s="243"/>
    </row>
    <row r="802" spans="1:3" ht="12.75">
      <c r="A802" s="77"/>
      <c r="B802" s="78"/>
      <c r="C802" s="244"/>
    </row>
    <row r="804" spans="1:3" ht="12.75">
      <c r="A804" s="79"/>
      <c r="B804" s="80"/>
      <c r="C804" s="242"/>
    </row>
    <row r="806" spans="1:3" ht="12.75">
      <c r="A806" s="79"/>
      <c r="B806" s="80"/>
      <c r="C806" s="242"/>
    </row>
    <row r="808" spans="1:3" ht="12.75">
      <c r="A808" s="81"/>
      <c r="B808" s="82"/>
      <c r="C808" s="243"/>
    </row>
    <row r="809" spans="1:3" ht="12.75">
      <c r="A809" s="77"/>
      <c r="B809" s="78"/>
      <c r="C809" s="244"/>
    </row>
    <row r="811" spans="1:3" ht="12.75">
      <c r="A811" s="79"/>
      <c r="B811" s="80"/>
      <c r="C811" s="242"/>
    </row>
    <row r="813" spans="1:3" ht="12.75">
      <c r="A813" s="79"/>
      <c r="B813" s="80"/>
      <c r="C813" s="242"/>
    </row>
    <row r="815" spans="1:3" ht="12.75">
      <c r="A815" s="81"/>
      <c r="B815" s="82"/>
      <c r="C815" s="243"/>
    </row>
    <row r="816" spans="1:3" ht="12.75">
      <c r="A816" s="77"/>
      <c r="B816" s="78"/>
      <c r="C816" s="244"/>
    </row>
    <row r="817" spans="1:3" ht="12.75">
      <c r="A817" s="77"/>
      <c r="B817" s="78"/>
      <c r="C817" s="244"/>
    </row>
    <row r="818" spans="1:3" ht="12.75">
      <c r="A818" s="77"/>
      <c r="B818" s="78"/>
      <c r="C818" s="244"/>
    </row>
    <row r="819" spans="1:3" ht="12.75">
      <c r="A819" s="77"/>
      <c r="B819" s="78"/>
      <c r="C819" s="244"/>
    </row>
    <row r="820" spans="1:3" ht="12.75">
      <c r="A820" s="77"/>
      <c r="B820" s="78"/>
      <c r="C820" s="244"/>
    </row>
    <row r="822" spans="1:3" ht="12.75">
      <c r="A822" s="79"/>
      <c r="B822" s="80"/>
      <c r="C822" s="242"/>
    </row>
    <row r="824" spans="1:3" ht="12.75">
      <c r="A824" s="79"/>
      <c r="B824" s="80"/>
      <c r="C824" s="242"/>
    </row>
    <row r="826" spans="1:3" ht="12.75">
      <c r="A826" s="81"/>
      <c r="B826" s="82"/>
      <c r="C826" s="243"/>
    </row>
    <row r="827" spans="1:3" ht="12.75">
      <c r="A827" s="77"/>
      <c r="B827" s="78"/>
      <c r="C827" s="244"/>
    </row>
    <row r="828" spans="1:3" ht="12.75">
      <c r="A828" s="77"/>
      <c r="B828" s="78"/>
      <c r="C828" s="244"/>
    </row>
    <row r="830" spans="1:3" ht="12.75">
      <c r="A830" s="79"/>
      <c r="B830" s="80"/>
      <c r="C830" s="242"/>
    </row>
    <row r="832" spans="1:3" ht="12.75">
      <c r="A832" s="79"/>
      <c r="B832" s="80"/>
      <c r="C832" s="242"/>
    </row>
    <row r="834" spans="1:3" ht="12.75">
      <c r="A834" s="81"/>
      <c r="B834" s="82"/>
      <c r="C834" s="243"/>
    </row>
    <row r="835" spans="1:3" ht="12.75">
      <c r="A835" s="77"/>
      <c r="B835" s="78"/>
      <c r="C835" s="244"/>
    </row>
    <row r="836" spans="1:3" ht="12.75">
      <c r="A836" s="77"/>
      <c r="B836" s="78"/>
      <c r="C836" s="244"/>
    </row>
    <row r="838" spans="1:3" ht="12.75">
      <c r="A838" s="79"/>
      <c r="B838" s="80"/>
      <c r="C838" s="242"/>
    </row>
    <row r="840" spans="1:3" ht="12.75">
      <c r="A840" s="79"/>
      <c r="B840" s="80"/>
      <c r="C840" s="242"/>
    </row>
    <row r="842" spans="1:3" ht="12.75">
      <c r="A842" s="81"/>
      <c r="B842" s="82"/>
      <c r="C842" s="243"/>
    </row>
    <row r="843" spans="1:3" ht="12.75">
      <c r="A843" s="77"/>
      <c r="B843" s="78"/>
      <c r="C843" s="244"/>
    </row>
    <row r="844" spans="1:3" ht="12.75">
      <c r="A844" s="77"/>
      <c r="B844" s="78"/>
      <c r="C844" s="244"/>
    </row>
    <row r="845" spans="1:3" ht="12.75">
      <c r="A845" s="77"/>
      <c r="B845" s="78"/>
      <c r="C845" s="244"/>
    </row>
    <row r="846" spans="1:3" ht="12.75">
      <c r="A846" s="77"/>
      <c r="B846" s="78"/>
      <c r="C846" s="244"/>
    </row>
    <row r="847" spans="1:3" ht="12.75">
      <c r="A847" s="77"/>
      <c r="B847" s="78"/>
      <c r="C847" s="244"/>
    </row>
    <row r="848" spans="1:3" ht="12.75">
      <c r="A848" s="77"/>
      <c r="B848" s="78"/>
      <c r="C848" s="244"/>
    </row>
    <row r="849" spans="1:3" ht="12.75">
      <c r="A849" s="77"/>
      <c r="B849" s="78"/>
      <c r="C849" s="244"/>
    </row>
    <row r="850" spans="1:3" ht="12.75">
      <c r="A850" s="77"/>
      <c r="B850" s="78"/>
      <c r="C850" s="244"/>
    </row>
    <row r="851" spans="1:3" ht="12.75">
      <c r="A851" s="77"/>
      <c r="B851" s="78"/>
      <c r="C851" s="244"/>
    </row>
    <row r="852" spans="1:3" ht="12.75">
      <c r="A852" s="77"/>
      <c r="B852" s="78"/>
      <c r="C852" s="244"/>
    </row>
    <row r="854" spans="1:3" ht="12.75">
      <c r="A854" s="79"/>
      <c r="B854" s="80"/>
      <c r="C854" s="242"/>
    </row>
    <row r="856" spans="1:3" ht="12.75">
      <c r="A856" s="79"/>
      <c r="B856" s="80"/>
      <c r="C856" s="242"/>
    </row>
    <row r="858" spans="1:3" ht="12.75">
      <c r="A858" s="81"/>
      <c r="B858" s="82"/>
      <c r="C858" s="243"/>
    </row>
    <row r="859" spans="1:3" ht="12.75">
      <c r="A859" s="77"/>
      <c r="B859" s="78"/>
      <c r="C859" s="244"/>
    </row>
    <row r="860" spans="1:3" ht="12.75">
      <c r="A860" s="77"/>
      <c r="B860" s="78"/>
      <c r="C860" s="244"/>
    </row>
    <row r="861" spans="1:3" ht="12.75">
      <c r="A861" s="77"/>
      <c r="B861" s="78"/>
      <c r="C861" s="244"/>
    </row>
    <row r="862" spans="1:3" ht="12.75">
      <c r="A862" s="77"/>
      <c r="B862" s="78"/>
      <c r="C862" s="244"/>
    </row>
    <row r="863" spans="1:3" ht="12.75">
      <c r="A863" s="77"/>
      <c r="B863" s="78"/>
      <c r="C863" s="244"/>
    </row>
    <row r="864" spans="1:3" ht="12.75">
      <c r="A864" s="77"/>
      <c r="B864" s="78"/>
      <c r="C864" s="244"/>
    </row>
    <row r="866" spans="1:3" ht="12.75">
      <c r="A866" s="79"/>
      <c r="B866" s="80"/>
      <c r="C866" s="242"/>
    </row>
    <row r="868" spans="1:3" ht="12.75">
      <c r="A868" s="79"/>
      <c r="B868" s="80"/>
      <c r="C868" s="242"/>
    </row>
    <row r="870" spans="1:3" ht="12.75">
      <c r="A870" s="81"/>
      <c r="B870" s="82"/>
      <c r="C870" s="243"/>
    </row>
    <row r="871" spans="1:3" ht="12.75">
      <c r="A871" s="77"/>
      <c r="B871" s="78"/>
      <c r="C871" s="244"/>
    </row>
    <row r="872" spans="1:3" ht="12.75">
      <c r="A872" s="77"/>
      <c r="B872" s="78"/>
      <c r="C872" s="244"/>
    </row>
    <row r="873" spans="1:3" ht="12.75">
      <c r="A873" s="77"/>
      <c r="B873" s="78"/>
      <c r="C873" s="244"/>
    </row>
    <row r="876" spans="1:3" ht="12.75">
      <c r="A876" s="79"/>
      <c r="B876" s="80"/>
      <c r="C876" s="242"/>
    </row>
    <row r="878" spans="1:3" ht="12.75">
      <c r="A878" s="79"/>
      <c r="B878" s="80"/>
      <c r="C878" s="242"/>
    </row>
    <row r="880" spans="1:3" ht="12.75">
      <c r="A880" s="81"/>
      <c r="B880" s="82"/>
      <c r="C880" s="243"/>
    </row>
    <row r="881" spans="1:3" ht="12.75">
      <c r="A881" s="77"/>
      <c r="B881" s="78"/>
      <c r="C881" s="244"/>
    </row>
    <row r="883" spans="1:3" ht="12.75">
      <c r="A883" s="79"/>
      <c r="B883" s="80"/>
      <c r="C883" s="242"/>
    </row>
    <row r="885" spans="1:3" ht="12.75">
      <c r="A885" s="79"/>
      <c r="B885" s="80"/>
      <c r="C885" s="242"/>
    </row>
    <row r="887" spans="1:3" ht="12.75">
      <c r="A887" s="81"/>
      <c r="B887" s="82"/>
      <c r="C887" s="243"/>
    </row>
    <row r="888" spans="1:3" ht="12.75">
      <c r="A888" s="77"/>
      <c r="B888" s="78"/>
      <c r="C888" s="244"/>
    </row>
    <row r="889" spans="1:3" ht="12.75">
      <c r="A889" s="77"/>
      <c r="B889" s="78"/>
      <c r="C889" s="244"/>
    </row>
    <row r="891" spans="1:3" ht="12.75">
      <c r="A891" s="79"/>
      <c r="B891" s="80"/>
      <c r="C891" s="242"/>
    </row>
    <row r="893" spans="1:3" ht="12.75">
      <c r="A893" s="79"/>
      <c r="B893" s="80"/>
      <c r="C893" s="242"/>
    </row>
    <row r="895" spans="1:3" ht="12.75">
      <c r="A895" s="81"/>
      <c r="B895" s="82"/>
      <c r="C895" s="243"/>
    </row>
    <row r="896" spans="1:3" ht="12.75">
      <c r="A896" s="77"/>
      <c r="B896" s="78"/>
      <c r="C896" s="244"/>
    </row>
    <row r="897" spans="1:3" ht="12.75">
      <c r="A897" s="77"/>
      <c r="B897" s="78"/>
      <c r="C897" s="244"/>
    </row>
    <row r="898" spans="1:3" ht="12.75">
      <c r="A898" s="77"/>
      <c r="B898" s="78"/>
      <c r="C898" s="244"/>
    </row>
    <row r="899" spans="1:3" ht="12.75">
      <c r="A899" s="77"/>
      <c r="B899" s="78"/>
      <c r="C899" s="244"/>
    </row>
    <row r="900" spans="1:3" ht="12.75">
      <c r="A900" s="77"/>
      <c r="B900" s="78"/>
      <c r="C900" s="244"/>
    </row>
    <row r="901" spans="1:3" ht="12.75">
      <c r="A901" s="77"/>
      <c r="B901" s="78"/>
      <c r="C901" s="244"/>
    </row>
    <row r="902" spans="1:3" ht="12.75">
      <c r="A902" s="77"/>
      <c r="B902" s="78"/>
      <c r="C902" s="244"/>
    </row>
    <row r="903" spans="1:3" ht="12.75">
      <c r="A903" s="77"/>
      <c r="B903" s="78"/>
      <c r="C903" s="244"/>
    </row>
    <row r="904" spans="1:3" ht="12.75">
      <c r="A904" s="77"/>
      <c r="B904" s="78"/>
      <c r="C904" s="244"/>
    </row>
    <row r="905" spans="1:3" ht="12.75">
      <c r="A905" s="77"/>
      <c r="B905" s="78"/>
      <c r="C905" s="244"/>
    </row>
    <row r="906" spans="1:3" ht="12.75">
      <c r="A906" s="77"/>
      <c r="B906" s="78"/>
      <c r="C906" s="244"/>
    </row>
    <row r="909" spans="1:3" ht="12.75">
      <c r="A909" s="79"/>
      <c r="B909" s="80"/>
      <c r="C909" s="242"/>
    </row>
    <row r="911" spans="1:3" ht="12.75">
      <c r="A911" s="79"/>
      <c r="B911" s="80"/>
      <c r="C911" s="242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Krajinović</dc:creator>
  <cp:keywords/>
  <dc:description/>
  <cp:lastModifiedBy>Tomislav Krajinović</cp:lastModifiedBy>
  <cp:lastPrinted>2023-12-21T11:51:13Z</cp:lastPrinted>
  <dcterms:created xsi:type="dcterms:W3CDTF">2001-11-29T15:00:47Z</dcterms:created>
  <dcterms:modified xsi:type="dcterms:W3CDTF">2023-12-21T11:51:14Z</dcterms:modified>
  <cp:category/>
  <cp:version/>
  <cp:contentType/>
  <cp:contentStatus/>
</cp:coreProperties>
</file>